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Marketing Campaign Calculation" sheetId="1" r:id="rId4"/>
  </sheets>
</workbook>
</file>

<file path=xl/comments1.xml><?xml version="1.0" encoding="utf-8"?>
<comments xmlns="http://schemas.openxmlformats.org/spreadsheetml/2006/main">
  <authors>
    <author>Alexander Mitov</author>
  </authors>
  <commentList>
    <comment ref="B11" authorId="0">
      <text>
        <r>
          <rPr>
            <sz val="11"/>
            <color indexed="8"/>
            <rFont val="Helvetica"/>
          </rPr>
          <t xml:space="preserve">Alexander Mitov:
What part of your Marketing budget will be spent on this particular channel - 5%, 10%, more?
</t>
        </r>
      </text>
    </comment>
    <comment ref="B13" authorId="0">
      <text>
        <r>
          <rPr>
            <sz val="11"/>
            <color indexed="8"/>
            <rFont val="Helvetica"/>
          </rPr>
          <t>Alexander Mitov:
LinkedIn will give you this info in the advertising console, for Twitter &amp; the rest of the PPC activities,  this metric
 will be calculated off your individual CTR rates)</t>
        </r>
      </text>
    </comment>
    <comment ref="B16" authorId="0">
      <text>
        <r>
          <rPr>
            <sz val="11"/>
            <color indexed="8"/>
            <rFont val="Helvetica"/>
          </rPr>
          <t xml:space="preserve">Alexander Mitov:
Enter for Twitter, LinkedIn PPC, Google PPC, and Banner Ads
</t>
        </r>
      </text>
    </comment>
    <comment ref="B17" authorId="0">
      <text>
        <r>
          <rPr>
            <sz val="11"/>
            <color indexed="8"/>
            <rFont val="Helvetica"/>
          </rPr>
          <t xml:space="preserve">Alexander Mitov:
This is your estimated or actual click through rate to your landing page - you can guesstimate or record from you campaign as it is running
</t>
        </r>
      </text>
    </comment>
    <comment ref="B19" authorId="0">
      <text>
        <r>
          <rPr>
            <sz val="11"/>
            <color indexed="8"/>
            <rFont val="Helvetica"/>
          </rPr>
          <t xml:space="preserve">Alexander Mitov:
Google Analytics will give you this metric, its the number of form fills divided by the number of visits  and multiplied by 100
</t>
        </r>
      </text>
    </comment>
    <comment ref="B20" authorId="0">
      <text>
        <r>
          <rPr>
            <sz val="11"/>
            <color indexed="8"/>
            <rFont val="Helvetica"/>
          </rPr>
          <t xml:space="preserve">Alexander Mitov:
Note, best practice requires that you have secondary calls to action to cover  potential customers in all of the  buying stages. This calculation covers your main CTA (call to action only)
</t>
        </r>
      </text>
    </comment>
    <comment ref="B21" authorId="0">
      <text>
        <r>
          <rPr>
            <sz val="11"/>
            <color indexed="8"/>
            <rFont val="Helvetica"/>
          </rPr>
          <t xml:space="preserve">Alexander Mitov:
What percent of the form fills are usually accepted by the  Sales team? This is an average metric that Sales will be able to tell you or you can check in your CRM
</t>
        </r>
      </text>
    </comment>
    <comment ref="B23" authorId="0">
      <text>
        <r>
          <rPr>
            <sz val="11"/>
            <color indexed="8"/>
            <rFont val="Helvetica"/>
          </rPr>
          <t xml:space="preserve">Alexander Mitov:
Do not enter for LInkedIn Advertising Cost per 1,000 views, it will be calculated automatically
</t>
        </r>
      </text>
    </comment>
    <comment ref="B25" authorId="0">
      <text>
        <r>
          <rPr>
            <sz val="11"/>
            <color indexed="8"/>
            <rFont val="Helvetica"/>
          </rPr>
          <t xml:space="preserve">Alexander Mitov:
This is a Sales metric. They should be able to tell you how many sales on average they close from the leads that they accept and convert to opportunities. The higher this number, the better the quality of your leads is
</t>
        </r>
      </text>
    </comment>
  </commentList>
</comments>
</file>

<file path=xl/sharedStrings.xml><?xml version="1.0" encoding="utf-8"?>
<sst xmlns="http://schemas.openxmlformats.org/spreadsheetml/2006/main" uniqueCount="75">
  <si>
    <t>Marketing Campaign ROI Success Calculator</t>
  </si>
  <si>
    <t>Enter Your Total Mktg Budget for the campaign</t>
  </si>
  <si>
    <t>Enter Ave Order Size</t>
  </si>
  <si>
    <t xml:space="preserve">Enter Profit Margin (Sales or Accounting have this number) </t>
  </si>
  <si>
    <t>Single Call to Action  ROI Calculation - Assuming there is no secondary offer in place</t>
  </si>
  <si>
    <t>Digital Marketing Channels</t>
  </si>
  <si>
    <t>Campaign ROI Calculation</t>
  </si>
  <si>
    <t>LinkedIn Advertising per 1,000 views</t>
  </si>
  <si>
    <t>LinkedIn Advertising Cost per Click</t>
  </si>
  <si>
    <t>Twitter Advertising Pay per Click</t>
  </si>
  <si>
    <t>Google  Pay per Click Advertising</t>
  </si>
  <si>
    <t>SEO Organic Traffic</t>
  </si>
  <si>
    <t>LinkedIn Organic traffic</t>
  </si>
  <si>
    <t>Twitter Organic Traffic</t>
  </si>
  <si>
    <t>Banner Advertising Traffic</t>
  </si>
  <si>
    <t>Email Promotion</t>
  </si>
  <si>
    <t>All digital media channels</t>
  </si>
  <si>
    <t xml:space="preserve">Please enter values in the cells with blue font </t>
  </si>
  <si>
    <t>Promoted Posts</t>
  </si>
  <si>
    <t>Promoted Posts or Ads</t>
  </si>
  <si>
    <t>Promoted Tweets</t>
  </si>
  <si>
    <t>Paid Search (CPC)</t>
  </si>
  <si>
    <t>Natural search</t>
  </si>
  <si>
    <t>Natural LinkedIn</t>
  </si>
  <si>
    <t>Natural Twitter</t>
  </si>
  <si>
    <t>Posting banners on other blogs</t>
  </si>
  <si>
    <t>Sending a series of emails to list</t>
  </si>
  <si>
    <t>Combined Average Results</t>
  </si>
  <si>
    <t>Cost for this channel as a % of  your total budget</t>
  </si>
  <si>
    <t>Enter how much of your budget you’ll spend on this channel</t>
  </si>
  <si>
    <t>Channel advertising setup costs</t>
  </si>
  <si>
    <t>Enter  your cost to create ads, landing page, campaign implementation set up</t>
  </si>
  <si>
    <t>Advertising cost CPM ( per 1,000 views)</t>
  </si>
  <si>
    <t>Cost per 1000 ad views, view note</t>
  </si>
  <si>
    <t>Net advertising spend</t>
  </si>
  <si>
    <t>Advertising Budget/Channel</t>
  </si>
  <si>
    <t>Total advertising costs</t>
  </si>
  <si>
    <t>Total Setup + advertising costs</t>
  </si>
  <si>
    <t>Reach or impressions you garnered</t>
  </si>
  <si>
    <t>Ad reach or total views</t>
  </si>
  <si>
    <t>Click through rate that brings page visits</t>
  </si>
  <si>
    <t xml:space="preserve">Enter your CTR </t>
  </si>
  <si>
    <t>Traffic to your landing page</t>
  </si>
  <si>
    <t>Clicks or landing page visits</t>
  </si>
  <si>
    <t>Landing page potential to convert visitors</t>
  </si>
  <si>
    <t>Enter landing page conversion rates</t>
  </si>
  <si>
    <t>Number of leads generated for this CTA</t>
  </si>
  <si>
    <t>Number of form fills/leads</t>
  </si>
  <si>
    <t>Campaign lead-to-opportunity rate</t>
  </si>
  <si>
    <t>Enter Lead to opportunity rate</t>
  </si>
  <si>
    <t>Opportunities from campaign</t>
  </si>
  <si>
    <t>Number of opportunities</t>
  </si>
  <si>
    <t>Cost per one click</t>
  </si>
  <si>
    <t>Cost per click</t>
  </si>
  <si>
    <t>Campaign opportunity cost</t>
  </si>
  <si>
    <t>Cost per opportunity</t>
  </si>
  <si>
    <t>Sales conversion rate</t>
  </si>
  <si>
    <t>Opportunity to close rate</t>
  </si>
  <si>
    <t>Number of deals</t>
  </si>
  <si>
    <t>Number of closed deals</t>
  </si>
  <si>
    <t>Deals by channel</t>
  </si>
  <si>
    <t>% of all campaign closed deals</t>
  </si>
  <si>
    <t>Campaign acquisition cost</t>
  </si>
  <si>
    <t xml:space="preserve">Cost per acquisition </t>
  </si>
  <si>
    <t>Total Sales Generated</t>
  </si>
  <si>
    <t>Revenue</t>
  </si>
  <si>
    <t>COGS</t>
  </si>
  <si>
    <t>Cost of goods sold (Salaries, Admin &amp; other costs to run your business)</t>
  </si>
  <si>
    <t>Additional Expenses</t>
  </si>
  <si>
    <t>Total Costs</t>
  </si>
  <si>
    <t>Total spend to generate your revenue</t>
  </si>
  <si>
    <t>Remaining Profit</t>
  </si>
  <si>
    <t xml:space="preserve">Profit </t>
  </si>
  <si>
    <t>ROI</t>
  </si>
  <si>
    <t>Return on Investment</t>
  </si>
</sst>
</file>

<file path=xl/styles.xml><?xml version="1.0" encoding="utf-8"?>
<styleSheet xmlns="http://schemas.openxmlformats.org/spreadsheetml/2006/main">
  <numFmts count="7">
    <numFmt numFmtId="0" formatCode="General"/>
    <numFmt numFmtId="59" formatCode="[$$-409]#,##0.00"/>
    <numFmt numFmtId="60" formatCode="[$$-409]0.00"/>
    <numFmt numFmtId="61" formatCode="0.0%"/>
    <numFmt numFmtId="62" formatCode="[$£-809]#,##0"/>
    <numFmt numFmtId="63" formatCode="#,##0%"/>
    <numFmt numFmtId="64" formatCode="[$$-409]0.0"/>
  </numFmts>
  <fonts count="19">
    <font>
      <sz val="10"/>
      <color indexed="8"/>
      <name val="Arial"/>
    </font>
    <font>
      <sz val="12"/>
      <color indexed="8"/>
      <name val="Helvetica"/>
    </font>
    <font>
      <b val="1"/>
      <sz val="10"/>
      <color indexed="9"/>
      <name val="Arial"/>
    </font>
    <font>
      <b val="1"/>
      <sz val="11"/>
      <color indexed="8"/>
      <name val="Calibri"/>
    </font>
    <font>
      <sz val="11"/>
      <color indexed="8"/>
      <name val="Calibri"/>
    </font>
    <font>
      <sz val="11"/>
      <color indexed="10"/>
      <name val="Calibri"/>
    </font>
    <font>
      <b val="1"/>
      <sz val="11"/>
      <color indexed="10"/>
      <name val="Calibri"/>
    </font>
    <font>
      <sz val="13"/>
      <color indexed="8"/>
      <name val="Arial"/>
    </font>
    <font>
      <b val="1"/>
      <sz val="16"/>
      <color indexed="11"/>
      <name val="Arial"/>
    </font>
    <font>
      <b val="1"/>
      <sz val="12"/>
      <color indexed="8"/>
      <name val="Arial"/>
    </font>
    <font>
      <sz val="10"/>
      <color indexed="13"/>
      <name val="Arial"/>
    </font>
    <font>
      <b val="1"/>
      <sz val="10"/>
      <color indexed="8"/>
      <name val="Arial"/>
    </font>
    <font>
      <b val="1"/>
      <sz val="13"/>
      <color indexed="8"/>
      <name val="Arial"/>
    </font>
    <font>
      <sz val="10"/>
      <color indexed="9"/>
      <name val="Arial"/>
    </font>
    <font>
      <sz val="11"/>
      <color indexed="8"/>
      <name val="Helvetica"/>
    </font>
    <font>
      <sz val="9"/>
      <color indexed="13"/>
      <name val="Arial"/>
    </font>
    <font>
      <b val="1"/>
      <sz val="9"/>
      <color indexed="8"/>
      <name val="Arial"/>
    </font>
    <font>
      <sz val="9"/>
      <color indexed="8"/>
      <name val="Arial"/>
    </font>
    <font>
      <sz val="9"/>
      <color indexed="19"/>
      <name val="Arial"/>
    </font>
  </fonts>
  <fills count="8">
    <fill>
      <patternFill patternType="none"/>
    </fill>
    <fill>
      <patternFill patternType="gray125"/>
    </fill>
    <fill>
      <patternFill patternType="solid">
        <fgColor indexed="9"/>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s>
  <borders count="32">
    <border>
      <left/>
      <right/>
      <top/>
      <bottom/>
      <diagonal/>
    </border>
    <border>
      <left>
        <color indexed="8"/>
      </left>
      <right style="thin">
        <color indexed="12"/>
      </right>
      <top>
        <color indexed="8"/>
      </top>
      <bottom style="thin">
        <color indexed="12"/>
      </bottom>
      <diagonal/>
    </border>
    <border>
      <left style="thin">
        <color indexed="12"/>
      </left>
      <right>
        <color indexed="8"/>
      </right>
      <top>
        <color indexed="8"/>
      </top>
      <bottom style="thin">
        <color indexed="12"/>
      </bottom>
      <diagonal/>
    </border>
    <border>
      <left>
        <color indexed="8"/>
      </left>
      <right>
        <color indexed="8"/>
      </right>
      <top>
        <color indexed="8"/>
      </top>
      <bottom style="thin">
        <color indexed="12"/>
      </bottom>
      <diagonal/>
    </border>
    <border>
      <left>
        <color indexed="8"/>
      </left>
      <right/>
      <top>
        <color indexed="8"/>
      </top>
      <bottom>
        <color indexed="8"/>
      </bottom>
      <diagonal/>
    </border>
    <border>
      <left/>
      <right/>
      <top>
        <color indexed="8"/>
      </top>
      <bottom>
        <color indexed="8"/>
      </bottom>
      <diagonal/>
    </border>
    <border>
      <left/>
      <right>
        <color indexed="8"/>
      </right>
      <top>
        <color indexed="8"/>
      </top>
      <bottom>
        <color indexed="8"/>
      </bottom>
      <diagonal/>
    </border>
    <border>
      <left style="thin">
        <color indexed="12"/>
      </left>
      <right style="thin">
        <color indexed="12"/>
      </right>
      <top style="thin">
        <color indexed="12"/>
      </top>
      <bottom style="thin">
        <color indexed="12"/>
      </bottom>
      <diagonal/>
    </border>
    <border>
      <left style="thin">
        <color indexed="12"/>
      </left>
      <right/>
      <top>
        <color indexed="8"/>
      </top>
      <bottom/>
      <diagonal/>
    </border>
    <border>
      <left/>
      <right/>
      <top>
        <color indexed="8"/>
      </top>
      <bottom/>
      <diagonal/>
    </border>
    <border>
      <left/>
      <right>
        <color indexed="8"/>
      </right>
      <top>
        <color indexed="8"/>
      </top>
      <bottom/>
      <diagonal/>
    </border>
    <border>
      <left>
        <color indexed="8"/>
      </left>
      <right>
        <color indexed="8"/>
      </right>
      <top>
        <color indexed="8"/>
      </top>
      <bottom/>
      <diagonal/>
    </border>
    <border>
      <left style="thin">
        <color indexed="12"/>
      </left>
      <right/>
      <top/>
      <bottom/>
      <diagonal/>
    </border>
    <border>
      <left/>
      <right/>
      <top/>
      <bottom/>
      <diagonal/>
    </border>
    <border>
      <left/>
      <right>
        <color indexed="8"/>
      </right>
      <top/>
      <bottom/>
      <diagonal/>
    </border>
    <border>
      <left>
        <color indexed="8"/>
      </left>
      <right>
        <color indexed="8"/>
      </right>
      <top/>
      <bottom/>
      <diagonal/>
    </border>
    <border>
      <left style="thin">
        <color indexed="12"/>
      </left>
      <right style="thin">
        <color indexed="12"/>
      </right>
      <top style="thin">
        <color indexed="12"/>
      </top>
      <bottom>
        <color indexed="8"/>
      </bottom>
      <diagonal/>
    </border>
    <border>
      <left>
        <color indexed="8"/>
      </left>
      <right/>
      <top style="thin">
        <color indexed="12"/>
      </top>
      <bottom>
        <color indexed="8"/>
      </bottom>
      <diagonal/>
    </border>
    <border>
      <left/>
      <right/>
      <top style="thin">
        <color indexed="12"/>
      </top>
      <bottom>
        <color indexed="8"/>
      </bottom>
      <diagonal/>
    </border>
    <border>
      <left>
        <color indexed="8"/>
      </left>
      <right>
        <color indexed="8"/>
      </right>
      <top>
        <color indexed="8"/>
      </top>
      <bottom>
        <color indexed="8"/>
      </bottom>
      <diagonal/>
    </border>
    <border>
      <left>
        <color indexed="8"/>
      </left>
      <right/>
      <top/>
      <bottom/>
      <diagonal/>
    </border>
    <border>
      <left>
        <color indexed="8"/>
      </left>
      <right>
        <color indexed="8"/>
      </right>
      <top/>
      <bottom style="thin">
        <color indexed="12"/>
      </bottom>
      <diagonal/>
    </border>
    <border>
      <left>
        <color indexed="8"/>
      </left>
      <right/>
      <top>
        <color indexed="8"/>
      </top>
      <bottom style="thin">
        <color indexed="12"/>
      </bottom>
      <diagonal/>
    </border>
    <border>
      <left/>
      <right/>
      <top>
        <color indexed="8"/>
      </top>
      <bottom style="thin">
        <color indexed="12"/>
      </bottom>
      <diagonal/>
    </border>
    <border>
      <left/>
      <right/>
      <top/>
      <bottom style="thin">
        <color indexed="12"/>
      </bottom>
      <diagonal/>
    </border>
    <border>
      <left/>
      <right>
        <color indexed="8"/>
      </right>
      <top/>
      <bottom style="thin">
        <color indexed="12"/>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style="thin">
        <color indexed="20"/>
      </bottom>
      <diagonal/>
    </border>
    <border>
      <left/>
      <right/>
      <top style="thin">
        <color indexed="12"/>
      </top>
      <bottom style="thin">
        <color indexed="20"/>
      </bottom>
      <diagonal/>
    </border>
    <border>
      <left/>
      <right style="thin">
        <color indexed="12"/>
      </right>
      <top style="thin">
        <color indexed="12"/>
      </top>
      <bottom style="thin">
        <color indexed="20"/>
      </bottom>
      <diagonal/>
    </border>
  </borders>
  <cellStyleXfs count="1">
    <xf numFmtId="0" fontId="0" applyNumberFormat="0" applyFont="1" applyFill="0" applyBorder="0" applyAlignment="1" applyProtection="0">
      <alignment vertical="bottom"/>
    </xf>
  </cellStyleXfs>
  <cellXfs count="78">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8" fillId="2" borderId="1" applyNumberFormat="1" applyFont="1" applyFill="1" applyBorder="1" applyAlignment="1" applyProtection="0">
      <alignment vertical="bottom"/>
    </xf>
    <xf numFmtId="0" fontId="0" borderId="2" applyNumberFormat="1" applyFont="1" applyFill="0" applyBorder="1" applyAlignment="1" applyProtection="0">
      <alignment vertical="bottom"/>
    </xf>
    <xf numFmtId="0" fontId="9" fillId="2" borderId="3" applyNumberFormat="0" applyFont="1" applyFill="1" applyBorder="1" applyAlignment="1" applyProtection="0">
      <alignment vertical="bottom"/>
    </xf>
    <xf numFmtId="0" fontId="0" borderId="4" applyNumberFormat="1" applyFont="1" applyFill="0" applyBorder="1" applyAlignment="1" applyProtection="0">
      <alignment vertical="bottom"/>
    </xf>
    <xf numFmtId="0" fontId="0" borderId="5" applyNumberFormat="1" applyFont="1" applyFill="0" applyBorder="1" applyAlignment="1" applyProtection="0">
      <alignment vertical="bottom"/>
    </xf>
    <xf numFmtId="0" fontId="0" borderId="6" applyNumberFormat="1" applyFont="1" applyFill="0" applyBorder="1" applyAlignment="1" applyProtection="0">
      <alignment vertical="bottom"/>
    </xf>
    <xf numFmtId="49" fontId="10" fillId="2" borderId="7" applyNumberFormat="1" applyFont="1" applyFill="1" applyBorder="1" applyAlignment="1" applyProtection="0">
      <alignment horizontal="left" vertical="bottom" wrapText="1"/>
    </xf>
    <xf numFmtId="0" fontId="0" borderId="7" applyNumberFormat="1" applyFont="1" applyFill="0" applyBorder="1" applyAlignment="1" applyProtection="0">
      <alignment vertical="bottom"/>
    </xf>
    <xf numFmtId="59" fontId="0" fillId="2" borderId="7" applyNumberFormat="1" applyFont="1" applyFill="1" applyBorder="1" applyAlignment="1" applyProtection="0">
      <alignment horizontal="right" vertical="bottom"/>
    </xf>
    <xf numFmtId="0" fontId="0" borderId="8" applyNumberFormat="0" applyFont="1" applyFill="0" applyBorder="1" applyAlignment="1" applyProtection="0">
      <alignment vertical="bottom"/>
    </xf>
    <xf numFmtId="0" fontId="0" borderId="9" applyNumberFormat="0" applyFont="1" applyFill="0" applyBorder="1" applyAlignment="1" applyProtection="0">
      <alignment vertical="bottom"/>
    </xf>
    <xf numFmtId="0" fontId="0" borderId="10" applyNumberFormat="0" applyFont="1" applyFill="0" applyBorder="1" applyAlignment="1" applyProtection="0">
      <alignment vertical="bottom"/>
    </xf>
    <xf numFmtId="0" fontId="0" borderId="11" applyNumberFormat="1" applyFont="1" applyFill="0" applyBorder="1" applyAlignment="1" applyProtection="0">
      <alignment vertical="bottom"/>
    </xf>
    <xf numFmtId="49" fontId="10" fillId="2" borderId="7" applyNumberFormat="1" applyFont="1" applyFill="1" applyBorder="1" applyAlignment="1" applyProtection="0">
      <alignment horizontal="left" vertical="bottom"/>
    </xf>
    <xf numFmtId="60" fontId="0" fillId="2" borderId="7" applyNumberFormat="1" applyFont="1" applyFill="1" applyBorder="1" applyAlignment="1" applyProtection="0">
      <alignment vertical="bottom"/>
    </xf>
    <xf numFmtId="0" fontId="0" borderId="12" applyNumberFormat="0" applyFont="1" applyFill="0" applyBorder="1" applyAlignment="1" applyProtection="0">
      <alignment vertical="bottom"/>
    </xf>
    <xf numFmtId="0" fontId="0" borderId="13" applyNumberFormat="0" applyFont="1" applyFill="0" applyBorder="1" applyAlignment="1" applyProtection="0">
      <alignment vertical="bottom"/>
    </xf>
    <xf numFmtId="0" fontId="0" borderId="14" applyNumberFormat="0" applyFont="1" applyFill="0" applyBorder="1" applyAlignment="1" applyProtection="0">
      <alignment vertical="bottom"/>
    </xf>
    <xf numFmtId="0" fontId="0" borderId="15" applyNumberFormat="1" applyFont="1" applyFill="0" applyBorder="1" applyAlignment="1" applyProtection="0">
      <alignment vertical="bottom"/>
    </xf>
    <xf numFmtId="49" fontId="10" fillId="2" borderId="16" applyNumberFormat="1" applyFont="1" applyFill="1" applyBorder="1" applyAlignment="1" applyProtection="0">
      <alignment horizontal="left" vertical="bottom" wrapText="1"/>
    </xf>
    <xf numFmtId="61" fontId="0" fillId="2" borderId="7" applyNumberFormat="1" applyFont="1" applyFill="1" applyBorder="1" applyAlignment="1" applyProtection="0">
      <alignment vertical="bottom"/>
    </xf>
    <xf numFmtId="49" fontId="11" fillId="2" borderId="11" applyNumberFormat="1" applyFont="1" applyFill="1" applyBorder="1" applyAlignment="1" applyProtection="0">
      <alignment horizontal="left" vertical="bottom"/>
    </xf>
    <xf numFmtId="0" fontId="0" fillId="2" borderId="17" applyNumberFormat="1" applyFont="1" applyFill="1" applyBorder="1" applyAlignment="1" applyProtection="0">
      <alignment vertical="bottom"/>
    </xf>
    <xf numFmtId="61" fontId="0" fillId="2" borderId="18" applyNumberFormat="1" applyFont="1" applyFill="1" applyBorder="1" applyAlignment="1" applyProtection="0">
      <alignment vertical="bottom"/>
    </xf>
    <xf numFmtId="49" fontId="12" fillId="2" borderId="15" applyNumberFormat="1" applyFont="1" applyFill="1" applyBorder="1" applyAlignment="1" applyProtection="0">
      <alignment horizontal="left" vertical="bottom"/>
    </xf>
    <xf numFmtId="0" fontId="0" fillId="2" borderId="19" applyNumberFormat="1" applyFont="1" applyFill="1" applyBorder="1" applyAlignment="1" applyProtection="0">
      <alignment vertical="bottom"/>
    </xf>
    <xf numFmtId="61" fontId="0" fillId="2" borderId="19" applyNumberFormat="1" applyFont="1" applyFill="1" applyBorder="1" applyAlignment="1" applyProtection="0">
      <alignment vertical="bottom"/>
    </xf>
    <xf numFmtId="0" fontId="0" borderId="20" applyNumberFormat="0" applyFont="1" applyFill="0" applyBorder="1" applyAlignment="1" applyProtection="0">
      <alignment vertical="bottom"/>
    </xf>
    <xf numFmtId="49" fontId="11" fillId="2" borderId="21" applyNumberFormat="1" applyFont="1" applyFill="1" applyBorder="1" applyAlignment="1" applyProtection="0">
      <alignment horizontal="left" vertical="bottom"/>
    </xf>
    <xf numFmtId="0" fontId="0" fillId="2" borderId="22" applyNumberFormat="1" applyFont="1" applyFill="1" applyBorder="1" applyAlignment="1" applyProtection="0">
      <alignment vertical="bottom"/>
    </xf>
    <xf numFmtId="61" fontId="0" fillId="2" borderId="23" applyNumberFormat="1" applyFont="1" applyFill="1" applyBorder="1" applyAlignment="1" applyProtection="0">
      <alignment vertical="bottom"/>
    </xf>
    <xf numFmtId="0" fontId="0" borderId="24" applyNumberFormat="0" applyFont="1" applyFill="0" applyBorder="1" applyAlignment="1" applyProtection="0">
      <alignment vertical="bottom"/>
    </xf>
    <xf numFmtId="0" fontId="0" borderId="25" applyNumberFormat="0" applyFont="1" applyFill="0" applyBorder="1" applyAlignment="1" applyProtection="0">
      <alignment vertical="bottom"/>
    </xf>
    <xf numFmtId="0" fontId="0" borderId="21" applyNumberFormat="1" applyFont="1" applyFill="0" applyBorder="1" applyAlignment="1" applyProtection="0">
      <alignment vertical="bottom"/>
    </xf>
    <xf numFmtId="49" fontId="0" borderId="7" applyNumberFormat="1" applyFont="1" applyFill="0" applyBorder="1" applyAlignment="1" applyProtection="0">
      <alignment vertical="top" wrapText="1"/>
    </xf>
    <xf numFmtId="49" fontId="13" fillId="3" borderId="26" applyNumberFormat="1" applyFont="1" applyFill="1" applyBorder="1" applyAlignment="1" applyProtection="0">
      <alignment horizontal="center" vertical="top" wrapText="1"/>
    </xf>
    <xf numFmtId="62" fontId="13" fillId="3" borderId="27" applyNumberFormat="1" applyFont="1" applyFill="1" applyBorder="1" applyAlignment="1" applyProtection="0">
      <alignment horizontal="center" vertical="top" wrapText="1"/>
    </xf>
    <xf numFmtId="0" fontId="13" fillId="3" borderId="27" applyNumberFormat="0" applyFont="1" applyFill="1" applyBorder="1" applyAlignment="1" applyProtection="0">
      <alignment horizontal="center" vertical="top" wrapText="1"/>
    </xf>
    <xf numFmtId="0" fontId="0" borderId="27" applyNumberFormat="1" applyFont="1" applyFill="0" applyBorder="1" applyAlignment="1" applyProtection="0">
      <alignment vertical="bottom"/>
    </xf>
    <xf numFmtId="62" fontId="13" fillId="3" borderId="28" applyNumberFormat="1" applyFont="1" applyFill="1" applyBorder="1" applyAlignment="1" applyProtection="0">
      <alignment horizontal="center" vertical="top" wrapText="1"/>
    </xf>
    <xf numFmtId="49" fontId="11" fillId="2" borderId="7" applyNumberFormat="1" applyFont="1" applyFill="1" applyBorder="1" applyAlignment="1" applyProtection="0">
      <alignment horizontal="left" vertical="bottom"/>
    </xf>
    <xf numFmtId="49" fontId="0" fillId="2" borderId="7" applyNumberFormat="1" applyFont="1" applyFill="1" applyBorder="1" applyAlignment="1" applyProtection="0">
      <alignment vertical="top" wrapText="1"/>
    </xf>
    <xf numFmtId="49" fontId="0" fillId="4" borderId="7" applyNumberFormat="1" applyFont="1" applyFill="1" applyBorder="1" applyAlignment="1" applyProtection="0">
      <alignment horizontal="center" vertical="top" wrapText="1"/>
    </xf>
    <xf numFmtId="49" fontId="0" fillId="5" borderId="7" applyNumberFormat="1" applyFont="1" applyFill="1" applyBorder="1" applyAlignment="1" applyProtection="0">
      <alignment horizontal="center" vertical="top" wrapText="1"/>
    </xf>
    <xf numFmtId="49" fontId="0" fillId="6" borderId="7" applyNumberFormat="1" applyFont="1" applyFill="1" applyBorder="1" applyAlignment="1" applyProtection="0">
      <alignment horizontal="center" vertical="top" wrapText="1"/>
    </xf>
    <xf numFmtId="49" fontId="11" fillId="2" borderId="7" applyNumberFormat="1" applyFont="1" applyFill="1" applyBorder="1" applyAlignment="1" applyProtection="0">
      <alignment horizontal="center" vertical="top" wrapText="1"/>
    </xf>
    <xf numFmtId="0" fontId="11" fillId="2" borderId="7" applyNumberFormat="0" applyFont="1" applyFill="1" applyBorder="1" applyAlignment="1" applyProtection="0">
      <alignment horizontal="left" vertical="top" wrapText="1"/>
    </xf>
    <xf numFmtId="49" fontId="0" fillId="2" borderId="7" applyNumberFormat="1" applyFont="1" applyFill="1" applyBorder="1" applyAlignment="1" applyProtection="0">
      <alignment horizontal="left" vertical="top" wrapText="1"/>
    </xf>
    <xf numFmtId="49" fontId="11" fillId="2" borderId="7" applyNumberFormat="1" applyFont="1" applyFill="1" applyBorder="1" applyAlignment="1" applyProtection="0">
      <alignment horizontal="left" vertical="top" wrapText="1"/>
    </xf>
    <xf numFmtId="49" fontId="11" fillId="2" borderId="7" applyNumberFormat="1" applyFont="1" applyFill="1" applyBorder="1" applyAlignment="1" applyProtection="0">
      <alignment horizontal="left" vertical="bottom" wrapText="1"/>
    </xf>
    <xf numFmtId="49" fontId="10" fillId="2" borderId="7" applyNumberFormat="1" applyFont="1" applyFill="1" applyBorder="1" applyAlignment="1" applyProtection="0">
      <alignment vertical="top" wrapText="1"/>
    </xf>
    <xf numFmtId="9" fontId="15" fillId="2" borderId="7" applyNumberFormat="1" applyFont="1" applyFill="1" applyBorder="1" applyAlignment="1" applyProtection="0">
      <alignment vertical="bottom"/>
    </xf>
    <xf numFmtId="61" fontId="15" fillId="2" borderId="7" applyNumberFormat="1" applyFont="1" applyFill="1" applyBorder="1" applyAlignment="1" applyProtection="0">
      <alignment vertical="bottom"/>
    </xf>
    <xf numFmtId="9" fontId="16" fillId="7" borderId="7" applyNumberFormat="1" applyFont="1" applyFill="1" applyBorder="1" applyAlignment="1" applyProtection="0">
      <alignment vertical="bottom"/>
    </xf>
    <xf numFmtId="60" fontId="15" fillId="2" borderId="7" applyNumberFormat="1" applyFont="1" applyFill="1" applyBorder="1" applyAlignment="1" applyProtection="0">
      <alignment horizontal="right" vertical="bottom"/>
    </xf>
    <xf numFmtId="60" fontId="15" fillId="2" borderId="7" applyNumberFormat="1" applyFont="1" applyFill="1" applyBorder="1" applyAlignment="1" applyProtection="0">
      <alignment vertical="bottom"/>
    </xf>
    <xf numFmtId="60" fontId="16" fillId="7" borderId="7" applyNumberFormat="1" applyFont="1" applyFill="1" applyBorder="1" applyAlignment="1" applyProtection="0">
      <alignment vertical="top" wrapText="1"/>
    </xf>
    <xf numFmtId="60" fontId="17" fillId="2" borderId="7" applyNumberFormat="1" applyFont="1" applyFill="1" applyBorder="1" applyAlignment="1" applyProtection="0">
      <alignment vertical="bottom"/>
    </xf>
    <xf numFmtId="59" fontId="17" fillId="2" borderId="7" applyNumberFormat="1" applyFont="1" applyFill="1" applyBorder="1" applyAlignment="1" applyProtection="0">
      <alignment vertical="top" wrapText="1"/>
    </xf>
    <xf numFmtId="60" fontId="17" fillId="2" borderId="7" applyNumberFormat="1" applyFont="1" applyFill="1" applyBorder="1" applyAlignment="1" applyProtection="0">
      <alignment vertical="top" wrapText="1"/>
    </xf>
    <xf numFmtId="59" fontId="16" fillId="7" borderId="7" applyNumberFormat="1" applyFont="1" applyFill="1" applyBorder="1" applyAlignment="1" applyProtection="0">
      <alignment vertical="top" wrapText="1"/>
    </xf>
    <xf numFmtId="3" fontId="17" fillId="2" borderId="7" applyNumberFormat="1" applyFont="1" applyFill="1" applyBorder="1" applyAlignment="1" applyProtection="0">
      <alignment vertical="top" wrapText="1"/>
    </xf>
    <xf numFmtId="3" fontId="16" fillId="7" borderId="7" applyNumberFormat="1" applyFont="1" applyFill="1" applyBorder="1" applyAlignment="1" applyProtection="0">
      <alignment vertical="bottom"/>
    </xf>
    <xf numFmtId="10" fontId="15" fillId="2" borderId="7" applyNumberFormat="1" applyFont="1" applyFill="1" applyBorder="1" applyAlignment="1" applyProtection="0">
      <alignment vertical="top" wrapText="1"/>
    </xf>
    <xf numFmtId="61" fontId="15" fillId="2" borderId="7" applyNumberFormat="1" applyFont="1" applyFill="1" applyBorder="1" applyAlignment="1" applyProtection="0">
      <alignment vertical="top" wrapText="1"/>
    </xf>
    <xf numFmtId="61" fontId="16" fillId="7" borderId="7" applyNumberFormat="1" applyFont="1" applyFill="1" applyBorder="1" applyAlignment="1" applyProtection="0">
      <alignment vertical="top" wrapText="1"/>
    </xf>
    <xf numFmtId="3" fontId="16" fillId="7" borderId="7" applyNumberFormat="1" applyFont="1" applyFill="1" applyBorder="1" applyAlignment="1" applyProtection="0">
      <alignment vertical="top" wrapText="1"/>
    </xf>
    <xf numFmtId="9" fontId="15" fillId="2" borderId="7" applyNumberFormat="1" applyFont="1" applyFill="1" applyBorder="1" applyAlignment="1" applyProtection="0">
      <alignment horizontal="right" vertical="top" wrapText="1"/>
    </xf>
    <xf numFmtId="63" fontId="16" fillId="7" borderId="7" applyNumberFormat="1" applyFont="1" applyFill="1" applyBorder="1" applyAlignment="1" applyProtection="0">
      <alignment vertical="top" wrapText="1"/>
    </xf>
    <xf numFmtId="61" fontId="17" fillId="2" borderId="7" applyNumberFormat="1" applyFont="1" applyFill="1" applyBorder="1" applyAlignment="1" applyProtection="0">
      <alignment vertical="top" wrapText="1"/>
    </xf>
    <xf numFmtId="64" fontId="17" fillId="2" borderId="7" applyNumberFormat="1" applyFont="1" applyFill="1" applyBorder="1" applyAlignment="1" applyProtection="0">
      <alignment vertical="bottom"/>
    </xf>
    <xf numFmtId="64" fontId="16" fillId="7" borderId="7" applyNumberFormat="1" applyFont="1" applyFill="1" applyBorder="1" applyAlignment="1" applyProtection="0">
      <alignment vertical="bottom"/>
    </xf>
    <xf numFmtId="61" fontId="18" fillId="2" borderId="7" applyNumberFormat="1" applyFont="1" applyFill="1" applyBorder="1" applyAlignment="1" applyProtection="0">
      <alignment vertical="top" wrapText="1"/>
    </xf>
    <xf numFmtId="0" fontId="0" fillId="2" borderId="29" applyNumberFormat="1" applyFont="1" applyFill="1" applyBorder="1" applyAlignment="1" applyProtection="0">
      <alignment horizontal="left" vertical="bottom"/>
    </xf>
    <xf numFmtId="0" fontId="0" borderId="30" applyNumberFormat="0" applyFont="1" applyFill="0" applyBorder="1" applyAlignment="1" applyProtection="0">
      <alignment vertical="bottom"/>
    </xf>
    <xf numFmtId="0" fontId="11" fillId="7" borderId="31" applyNumberFormat="1"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525252"/>
      <rgbColor rgb="ffc57838"/>
      <rgbColor rgb="ffdddddd"/>
      <rgbColor rgb="ff3f6797"/>
      <rgbColor rgb="ff3b608d"/>
      <rgbColor rgb="ffccffff"/>
      <rgbColor rgb="ff00abea"/>
      <rgbColor rgb="ff99ccff"/>
      <rgbColor rgb="ffcdddac"/>
      <rgbColor rgb="ffff0000"/>
      <rgbColor rgb="ffaaaaaa"/>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11</xdr:col>
      <xdr:colOff>37602</xdr:colOff>
      <xdr:row>1</xdr:row>
      <xdr:rowOff>144774</xdr:rowOff>
    </xdr:from>
    <xdr:to>
      <xdr:col>11</xdr:col>
      <xdr:colOff>439704</xdr:colOff>
      <xdr:row>2</xdr:row>
      <xdr:rowOff>10165</xdr:rowOff>
    </xdr:to>
    <xdr:sp>
      <xdr:nvSpPr>
        <xdr:cNvPr id="2" name="Shape 2"/>
        <xdr:cNvSpPr/>
      </xdr:nvSpPr>
      <xdr:spPr>
        <a:xfrm>
          <a:off x="12814567" y="497834"/>
          <a:ext cx="402102" cy="155878"/>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0" tIns="0" rIns="0" bIns="0" numCol="1" anchor="t">
          <a:spAutoFit/>
        </a:bodyPr>
        <a:lstStyle/>
        <a:p>
          <a:pPr marL="0" marR="0" indent="0" algn="l" defTabSz="914400" latinLnBrk="0">
            <a:lnSpc>
              <a:spcPct val="100000"/>
            </a:lnSpc>
            <a:spcBef>
              <a:spcPts val="0"/>
            </a:spcBef>
            <a:spcAft>
              <a:spcPts val="0"/>
            </a:spcAft>
            <a:buClrTx/>
            <a:buSzTx/>
            <a:buFontTx/>
            <a:buNone/>
            <a:tabLst/>
            <a:defRPr b="1" baseline="0" cap="none" i="0" spc="0" strike="noStrike" sz="1000" u="none">
              <a:ln>
                <a:noFill/>
              </a:ln>
              <a:solidFill>
                <a:srgbClr val="FFFFFF"/>
              </a:solidFill>
              <a:uFillTx/>
              <a:latin typeface="Arial"/>
              <a:ea typeface="Arial"/>
              <a:cs typeface="Arial"/>
              <a:sym typeface="Arial"/>
            </a:defRPr>
          </a:pPr>
          <a:r>
            <a:rPr b="1" baseline="0" cap="none" i="0" spc="0" strike="noStrike" sz="1000" u="none">
              <a:ln>
                <a:noFill/>
              </a:ln>
              <a:solidFill>
                <a:srgbClr val="FFFFFF"/>
              </a:solidFill>
              <a:uFillTx/>
              <a:latin typeface="Arial"/>
              <a:ea typeface="Arial"/>
              <a:cs typeface="Arial"/>
              <a:sym typeface="Arial"/>
            </a:rPr>
            <a:t>Costs</a:t>
          </a:r>
        </a:p>
      </xdr:txBody>
    </xdr:sp>
    <xdr:clientData/>
  </xdr:twoCellAnchor>
  <xdr:twoCellAnchor>
    <xdr:from>
      <xdr:col>0</xdr:col>
      <xdr:colOff>0</xdr:colOff>
      <xdr:row>36</xdr:row>
      <xdr:rowOff>61429</xdr:rowOff>
    </xdr:from>
    <xdr:to>
      <xdr:col>3</xdr:col>
      <xdr:colOff>789176</xdr:colOff>
      <xdr:row>56</xdr:row>
      <xdr:rowOff>143725</xdr:rowOff>
    </xdr:to>
    <xdr:sp>
      <xdr:nvSpPr>
        <xdr:cNvPr id="3" name="Shape 3"/>
        <xdr:cNvSpPr/>
      </xdr:nvSpPr>
      <xdr:spPr>
        <a:xfrm>
          <a:off x="-19050" y="8335772"/>
          <a:ext cx="6479540" cy="343509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45719" tIns="45719" rIns="45719" bIns="45719" numCol="1" anchor="t">
          <a:spAutoFit/>
        </a:bodyPr>
        <a:lstStyle/>
        <a:p>
          <a:pPr marL="0" marR="0" indent="0" algn="l" defTabSz="914400" latinLnBrk="0">
            <a:lnSpc>
              <a:spcPct val="100000"/>
            </a:lnSpc>
            <a:spcBef>
              <a:spcPts val="0"/>
            </a:spcBef>
            <a:spcAft>
              <a:spcPts val="0"/>
            </a:spcAft>
            <a:buClrTx/>
            <a:buSzTx/>
            <a:buFontTx/>
            <a:buNone/>
            <a:tabLst/>
            <a:defRPr b="1" baseline="0" cap="none" i="0" spc="0" strike="noStrike" sz="1100" u="none">
              <a:ln>
                <a:noFill/>
              </a:ln>
              <a:solidFill>
                <a:srgbClr val="000000"/>
              </a:solidFill>
              <a:uFillTx/>
              <a:latin typeface="Calibri"/>
              <a:ea typeface="Calibri"/>
              <a:cs typeface="Calibri"/>
              <a:sym typeface="Calibri"/>
            </a:defRPr>
          </a:pPr>
          <a:r>
            <a:rPr b="1" baseline="0" cap="none" i="0" spc="0" strike="noStrike" sz="1100" u="none">
              <a:ln>
                <a:noFill/>
              </a:ln>
              <a:solidFill>
                <a:srgbClr val="000000"/>
              </a:solidFill>
              <a:uFillTx/>
              <a:latin typeface="Calibri"/>
              <a:ea typeface="Calibri"/>
              <a:cs typeface="Calibri"/>
              <a:sym typeface="Calibri"/>
            </a:rPr>
            <a:t>What you will need to be able to use this template:</a:t>
          </a:r>
          <a:endParaRPr b="1" baseline="0" cap="none" i="0" spc="0" strike="noStrike" sz="1100" u="none">
            <a:ln>
              <a:noFill/>
            </a:ln>
            <a:solidFill>
              <a:srgbClr val="000000"/>
            </a:solidFill>
            <a:uFillTx/>
            <a:latin typeface="Calibri"/>
            <a:ea typeface="Calibri"/>
            <a:cs typeface="Calibri"/>
            <a:sym typeface="Calibri"/>
          </a:endParaRPr>
        </a:p>
        <a:p>
          <a:pPr marL="0" marR="0" indent="0" algn="l" defTabSz="914400" rtl="0" latinLnBrk="0">
            <a:lnSpc>
              <a:spcPct val="100000"/>
            </a:lnSpc>
            <a:spcBef>
              <a:spcPts val="0"/>
            </a:spcBef>
            <a:spcAft>
              <a:spcPts val="0"/>
            </a:spcAft>
            <a:buClrTx/>
            <a:buSzTx/>
            <a:buFontTx/>
            <a:buNone/>
            <a:tabLst/>
            <a:defRPr b="0" baseline="0" cap="none" i="0" spc="0" strike="noStrike" sz="1100" u="none">
              <a:ln>
                <a:noFill/>
              </a:ln>
              <a:solidFill>
                <a:srgbClr val="000000"/>
              </a:solidFill>
              <a:uFillTx/>
              <a:latin typeface="Calibri"/>
              <a:ea typeface="Calibri"/>
              <a:cs typeface="Calibri"/>
              <a:sym typeface="Calibri"/>
            </a:defRPr>
          </a:pPr>
          <a:endParaRPr b="0" baseline="0" cap="none" i="0" spc="0" strike="noStrike" sz="1100" u="none">
            <a:ln>
              <a:noFill/>
            </a:ln>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b="0" baseline="0" cap="none" i="0" spc="0" strike="noStrike" sz="1100" u="none">
              <a:ln>
                <a:noFill/>
              </a:ln>
              <a:solidFill>
                <a:srgbClr val="535353"/>
              </a:solidFill>
              <a:uFillTx/>
              <a:latin typeface="Calibri"/>
              <a:ea typeface="Calibri"/>
              <a:cs typeface="Calibri"/>
              <a:sym typeface="Calibri"/>
            </a:defRPr>
          </a:pPr>
          <a:r>
            <a:rPr b="0" baseline="0" cap="none" i="0" spc="0" strike="noStrike" sz="1100" u="none">
              <a:ln>
                <a:noFill/>
              </a:ln>
              <a:solidFill>
                <a:srgbClr val="535353"/>
              </a:solidFill>
              <a:uFillTx/>
              <a:latin typeface="Calibri"/>
              <a:ea typeface="Calibri"/>
              <a:cs typeface="Calibri"/>
              <a:sym typeface="Calibri"/>
            </a:rPr>
            <a:t> - Please enter the following values in the cells featuring blue font:</a:t>
          </a:r>
          <a:endParaRPr b="0" baseline="0" cap="none" i="0" spc="0" strike="noStrike" sz="1100" u="none">
            <a:ln>
              <a:noFill/>
            </a:ln>
            <a:solidFill>
              <a:srgbClr val="535353"/>
            </a:solidFill>
            <a:uFillTx/>
            <a:latin typeface="Calibri"/>
            <a:ea typeface="Calibri"/>
            <a:cs typeface="Calibri"/>
            <a:sym typeface="Calibri"/>
          </a:endParaRPr>
        </a:p>
        <a:p>
          <a:pPr lvl="1" marL="491289" marR="0" indent="-110289" algn="l" defTabSz="914400" latinLnBrk="0">
            <a:lnSpc>
              <a:spcPct val="100000"/>
            </a:lnSpc>
            <a:spcBef>
              <a:spcPts val="0"/>
            </a:spcBef>
            <a:spcAft>
              <a:spcPts val="0"/>
            </a:spcAft>
            <a:buClrTx/>
            <a:buSzPct val="100000"/>
            <a:buFontTx/>
            <a:buChar char="•"/>
            <a:tabLst/>
            <a:defRPr b="0" baseline="0" cap="none" i="0" spc="0" strike="noStrike" sz="1100" u="none">
              <a:ln>
                <a:noFill/>
              </a:ln>
              <a:solidFill>
                <a:srgbClr val="535353"/>
              </a:solidFill>
              <a:uFillTx/>
              <a:latin typeface="Calibri"/>
              <a:ea typeface="Calibri"/>
              <a:cs typeface="Calibri"/>
              <a:sym typeface="Calibri"/>
            </a:defRPr>
          </a:pPr>
          <a:r>
            <a:rPr b="1" baseline="0" cap="none" i="0" spc="0" strike="noStrike" sz="1100" u="none">
              <a:ln>
                <a:noFill/>
              </a:ln>
              <a:solidFill>
                <a:srgbClr val="535353"/>
              </a:solidFill>
              <a:uFillTx/>
              <a:latin typeface="Calibri"/>
              <a:ea typeface="Calibri"/>
              <a:cs typeface="Calibri"/>
              <a:sym typeface="Calibri"/>
            </a:rPr>
            <a:t>Row 11</a:t>
          </a:r>
          <a:r>
            <a:rPr b="0" baseline="0" cap="none" i="0" spc="0" strike="noStrike" sz="1100" u="none">
              <a:ln>
                <a:noFill/>
              </a:ln>
              <a:solidFill>
                <a:srgbClr val="535353"/>
              </a:solidFill>
              <a:uFillTx/>
              <a:latin typeface="Calibri"/>
              <a:ea typeface="Calibri"/>
              <a:cs typeface="Calibri"/>
              <a:sym typeface="Calibri"/>
            </a:rPr>
            <a:t>: Your budget is how much $$ you intend to spend on each of your promotional channels (Banners, PPC, etc. </a:t>
          </a:r>
          <a:endParaRPr b="0" baseline="0" cap="none" i="0" spc="0" strike="noStrike" sz="1100" u="none">
            <a:ln>
              <a:noFill/>
            </a:ln>
            <a:solidFill>
              <a:srgbClr val="535353"/>
            </a:solidFill>
            <a:uFillTx/>
            <a:latin typeface="Calibri"/>
            <a:ea typeface="Calibri"/>
            <a:cs typeface="Calibri"/>
            <a:sym typeface="Calibri"/>
          </a:endParaRPr>
        </a:p>
        <a:p>
          <a:pPr lvl="1" marL="491289" marR="0" indent="-110289" algn="l" defTabSz="914400" latinLnBrk="0">
            <a:lnSpc>
              <a:spcPct val="100000"/>
            </a:lnSpc>
            <a:spcBef>
              <a:spcPts val="0"/>
            </a:spcBef>
            <a:spcAft>
              <a:spcPts val="0"/>
            </a:spcAft>
            <a:buClrTx/>
            <a:buSzPct val="100000"/>
            <a:buFontTx/>
            <a:buChar char="•"/>
            <a:tabLst/>
            <a:defRPr b="0" baseline="0" cap="none" i="0" spc="0" strike="noStrike" sz="1100" u="none">
              <a:ln>
                <a:noFill/>
              </a:ln>
              <a:solidFill>
                <a:srgbClr val="535353"/>
              </a:solidFill>
              <a:uFillTx/>
              <a:latin typeface="Calibri"/>
              <a:ea typeface="Calibri"/>
              <a:cs typeface="Calibri"/>
              <a:sym typeface="Calibri"/>
            </a:defRPr>
          </a:pPr>
          <a:r>
            <a:rPr b="1" baseline="0" cap="none" i="0" spc="0" strike="noStrike" sz="1100" u="none">
              <a:ln>
                <a:noFill/>
              </a:ln>
              <a:solidFill>
                <a:srgbClr val="535353"/>
              </a:solidFill>
              <a:uFillTx/>
              <a:latin typeface="Calibri"/>
              <a:ea typeface="Calibri"/>
              <a:cs typeface="Calibri"/>
              <a:sym typeface="Calibri"/>
            </a:rPr>
            <a:t>Row 12</a:t>
          </a:r>
          <a:r>
            <a:rPr b="0" baseline="0" cap="none" i="0" spc="0" strike="noStrike" sz="1100" u="none">
              <a:ln>
                <a:noFill/>
              </a:ln>
              <a:solidFill>
                <a:srgbClr val="535353"/>
              </a:solidFill>
              <a:uFillTx/>
              <a:latin typeface="Calibri"/>
              <a:ea typeface="Calibri"/>
              <a:cs typeface="Calibri"/>
              <a:sym typeface="Calibri"/>
            </a:rPr>
            <a:t>: Setup costs include designer costs, social media agency costs, blog writing costs, email copy writing costs, database cost, etc.</a:t>
          </a:r>
          <a:endParaRPr b="0" baseline="0" cap="none" i="0" spc="0" strike="noStrike" sz="1100" u="none">
            <a:ln>
              <a:noFill/>
            </a:ln>
            <a:solidFill>
              <a:srgbClr val="535353"/>
            </a:solidFill>
            <a:uFillTx/>
            <a:latin typeface="Calibri"/>
            <a:ea typeface="Calibri"/>
            <a:cs typeface="Calibri"/>
            <a:sym typeface="Calibri"/>
          </a:endParaRPr>
        </a:p>
        <a:p>
          <a:pPr lvl="1" marL="491289" marR="0" indent="-110289" algn="l" defTabSz="914400" latinLnBrk="0">
            <a:lnSpc>
              <a:spcPct val="100000"/>
            </a:lnSpc>
            <a:spcBef>
              <a:spcPts val="0"/>
            </a:spcBef>
            <a:spcAft>
              <a:spcPts val="0"/>
            </a:spcAft>
            <a:buClrTx/>
            <a:buSzPct val="100000"/>
            <a:buFontTx/>
            <a:buChar char="•"/>
            <a:tabLst/>
            <a:defRPr b="0" baseline="0" cap="none" i="0" spc="0" strike="noStrike" sz="1100" u="none">
              <a:ln>
                <a:noFill/>
              </a:ln>
              <a:solidFill>
                <a:srgbClr val="535353"/>
              </a:solidFill>
              <a:uFillTx/>
              <a:latin typeface="Calibri"/>
              <a:ea typeface="Calibri"/>
              <a:cs typeface="Calibri"/>
              <a:sym typeface="Calibri"/>
            </a:defRPr>
          </a:pPr>
          <a:r>
            <a:rPr b="1" baseline="0" cap="none" i="0" spc="0" strike="noStrike" sz="1100" u="none">
              <a:ln>
                <a:noFill/>
              </a:ln>
              <a:solidFill>
                <a:srgbClr val="535353"/>
              </a:solidFill>
              <a:uFillTx/>
              <a:latin typeface="Calibri"/>
              <a:ea typeface="Calibri"/>
              <a:cs typeface="Calibri"/>
              <a:sym typeface="Calibri"/>
            </a:rPr>
            <a:t>Row 13</a:t>
          </a:r>
          <a:r>
            <a:rPr b="0" baseline="0" cap="none" i="0" spc="0" strike="noStrike" sz="1100" u="none">
              <a:ln>
                <a:noFill/>
              </a:ln>
              <a:solidFill>
                <a:srgbClr val="535353"/>
              </a:solidFill>
              <a:uFillTx/>
              <a:latin typeface="Calibri"/>
              <a:ea typeface="Calibri"/>
              <a:cs typeface="Calibri"/>
              <a:sym typeface="Calibri"/>
            </a:rPr>
            <a:t>: Advertising per 1,000 views is the cost you will incur if you chose to be charges based on 1,000 impressions vs per click. You will only need to enter into the first column.</a:t>
          </a:r>
          <a:endParaRPr b="0" baseline="0" cap="none" i="0" spc="0" strike="noStrike" sz="1100" u="none">
            <a:ln>
              <a:noFill/>
            </a:ln>
            <a:solidFill>
              <a:srgbClr val="535353"/>
            </a:solidFill>
            <a:uFillTx/>
            <a:latin typeface="Calibri"/>
            <a:ea typeface="Calibri"/>
            <a:cs typeface="Calibri"/>
            <a:sym typeface="Calibri"/>
          </a:endParaRPr>
        </a:p>
        <a:p>
          <a:pPr lvl="1" marL="491289" marR="0" indent="-110289" algn="l" defTabSz="914400" latinLnBrk="0">
            <a:lnSpc>
              <a:spcPct val="100000"/>
            </a:lnSpc>
            <a:spcBef>
              <a:spcPts val="0"/>
            </a:spcBef>
            <a:spcAft>
              <a:spcPts val="0"/>
            </a:spcAft>
            <a:buClrTx/>
            <a:buSzPct val="100000"/>
            <a:buFontTx/>
            <a:buChar char="•"/>
            <a:tabLst/>
            <a:defRPr b="0" baseline="0" cap="none" i="0" spc="0" strike="noStrike" sz="1100" u="none">
              <a:ln>
                <a:noFill/>
              </a:ln>
              <a:solidFill>
                <a:srgbClr val="535353"/>
              </a:solidFill>
              <a:uFillTx/>
              <a:latin typeface="Calibri"/>
              <a:ea typeface="Calibri"/>
              <a:cs typeface="Calibri"/>
              <a:sym typeface="Calibri"/>
            </a:defRPr>
          </a:pPr>
          <a:r>
            <a:rPr b="1" baseline="0" cap="none" i="0" spc="0" strike="noStrike" sz="1100" u="none">
              <a:ln>
                <a:noFill/>
              </a:ln>
              <a:solidFill>
                <a:srgbClr val="535353"/>
              </a:solidFill>
              <a:uFillTx/>
              <a:latin typeface="Calibri"/>
              <a:ea typeface="Calibri"/>
              <a:cs typeface="Calibri"/>
              <a:sym typeface="Calibri"/>
            </a:rPr>
            <a:t>Row 17</a:t>
          </a:r>
          <a:r>
            <a:rPr b="0" baseline="0" cap="none" i="0" spc="0" strike="noStrike" sz="1100" u="none">
              <a:ln>
                <a:noFill/>
              </a:ln>
              <a:solidFill>
                <a:srgbClr val="535353"/>
              </a:solidFill>
              <a:uFillTx/>
              <a:latin typeface="Calibri"/>
              <a:ea typeface="Calibri"/>
              <a:cs typeface="Calibri"/>
              <a:sym typeface="Calibri"/>
            </a:rPr>
            <a:t>: CTR is the click through rate that you will be able to see in your analytics tool tracking your campaign</a:t>
          </a:r>
          <a:endParaRPr b="0" baseline="0" cap="none" i="0" spc="0" strike="noStrike" sz="1100" u="none">
            <a:ln>
              <a:noFill/>
            </a:ln>
            <a:solidFill>
              <a:srgbClr val="535353"/>
            </a:solidFill>
            <a:uFillTx/>
            <a:latin typeface="Calibri"/>
            <a:ea typeface="Calibri"/>
            <a:cs typeface="Calibri"/>
            <a:sym typeface="Calibri"/>
          </a:endParaRPr>
        </a:p>
        <a:p>
          <a:pPr lvl="1" marL="491289" marR="0" indent="-110289" algn="l" defTabSz="914400" latinLnBrk="0">
            <a:lnSpc>
              <a:spcPct val="100000"/>
            </a:lnSpc>
            <a:spcBef>
              <a:spcPts val="0"/>
            </a:spcBef>
            <a:spcAft>
              <a:spcPts val="0"/>
            </a:spcAft>
            <a:buClrTx/>
            <a:buSzPct val="100000"/>
            <a:buFontTx/>
            <a:buChar char="•"/>
            <a:tabLst/>
            <a:defRPr b="0" baseline="0" cap="none" i="0" spc="0" strike="noStrike" sz="1100" u="none">
              <a:ln>
                <a:noFill/>
              </a:ln>
              <a:solidFill>
                <a:srgbClr val="535353"/>
              </a:solidFill>
              <a:uFillTx/>
              <a:latin typeface="Calibri"/>
              <a:ea typeface="Calibri"/>
              <a:cs typeface="Calibri"/>
              <a:sym typeface="Calibri"/>
            </a:defRPr>
          </a:pPr>
          <a:r>
            <a:rPr b="1" baseline="0" cap="none" i="0" spc="0" strike="noStrike" sz="1100" u="none">
              <a:ln>
                <a:noFill/>
              </a:ln>
              <a:solidFill>
                <a:srgbClr val="535353"/>
              </a:solidFill>
              <a:uFillTx/>
              <a:latin typeface="Calibri"/>
              <a:ea typeface="Calibri"/>
              <a:cs typeface="Calibri"/>
              <a:sym typeface="Calibri"/>
            </a:rPr>
            <a:t>Row 19</a:t>
          </a:r>
          <a:r>
            <a:rPr b="0" baseline="0" cap="none" i="0" spc="0" strike="noStrike" sz="1100" u="none">
              <a:ln>
                <a:noFill/>
              </a:ln>
              <a:solidFill>
                <a:srgbClr val="535353"/>
              </a:solidFill>
              <a:uFillTx/>
              <a:latin typeface="Calibri"/>
              <a:ea typeface="Calibri"/>
              <a:cs typeface="Calibri"/>
              <a:sym typeface="Calibri"/>
            </a:rPr>
            <a:t>: Landing page conversion rates will be available in your analytics tool</a:t>
          </a:r>
          <a:endParaRPr b="0" baseline="0" cap="none" i="0" spc="0" strike="noStrike" sz="1100" u="none">
            <a:ln>
              <a:noFill/>
            </a:ln>
            <a:solidFill>
              <a:srgbClr val="535353"/>
            </a:solidFill>
            <a:uFillTx/>
            <a:latin typeface="Calibri"/>
            <a:ea typeface="Calibri"/>
            <a:cs typeface="Calibri"/>
            <a:sym typeface="Calibri"/>
          </a:endParaRPr>
        </a:p>
        <a:p>
          <a:pPr lvl="1" marL="491289" marR="0" indent="-110289" algn="l" defTabSz="914400" latinLnBrk="0">
            <a:lnSpc>
              <a:spcPct val="100000"/>
            </a:lnSpc>
            <a:spcBef>
              <a:spcPts val="0"/>
            </a:spcBef>
            <a:spcAft>
              <a:spcPts val="0"/>
            </a:spcAft>
            <a:buClrTx/>
            <a:buSzPct val="100000"/>
            <a:buFontTx/>
            <a:buChar char="•"/>
            <a:tabLst/>
            <a:defRPr b="0" baseline="0" cap="none" i="0" spc="0" strike="noStrike" sz="1100" u="none">
              <a:ln>
                <a:noFill/>
              </a:ln>
              <a:solidFill>
                <a:srgbClr val="535353"/>
              </a:solidFill>
              <a:uFillTx/>
              <a:latin typeface="Calibri"/>
              <a:ea typeface="Calibri"/>
              <a:cs typeface="Calibri"/>
              <a:sym typeface="Calibri"/>
            </a:defRPr>
          </a:pPr>
          <a:r>
            <a:rPr b="1" baseline="0" cap="none" i="0" spc="0" strike="noStrike" sz="1100" u="none">
              <a:ln>
                <a:noFill/>
              </a:ln>
              <a:solidFill>
                <a:srgbClr val="535353"/>
              </a:solidFill>
              <a:uFillTx/>
              <a:latin typeface="Calibri"/>
              <a:ea typeface="Calibri"/>
              <a:cs typeface="Calibri"/>
              <a:sym typeface="Calibri"/>
            </a:rPr>
            <a:t>Row 21</a:t>
          </a:r>
          <a:r>
            <a:rPr b="0" baseline="0" cap="none" i="0" spc="0" strike="noStrike" sz="1100" u="none">
              <a:ln>
                <a:noFill/>
              </a:ln>
              <a:solidFill>
                <a:srgbClr val="535353"/>
              </a:solidFill>
              <a:uFillTx/>
              <a:latin typeface="Calibri"/>
              <a:ea typeface="Calibri"/>
              <a:cs typeface="Calibri"/>
              <a:sym typeface="Calibri"/>
            </a:rPr>
            <a:t>: Lead to opportunity rate is a KPI that you will probably already know, if not, you can get it from your sales team. It reflects how many of the leads you send to Sales get converted into an opportunity. </a:t>
          </a:r>
          <a:endParaRPr b="0" baseline="0" cap="none" i="0" spc="0" strike="noStrike" sz="1100" u="none">
            <a:ln>
              <a:noFill/>
            </a:ln>
            <a:solidFill>
              <a:srgbClr val="535353"/>
            </a:solidFill>
            <a:uFillTx/>
            <a:latin typeface="Calibri"/>
            <a:ea typeface="Calibri"/>
            <a:cs typeface="Calibri"/>
            <a:sym typeface="Calibri"/>
          </a:endParaRPr>
        </a:p>
        <a:p>
          <a:pPr lvl="1" marL="491289" marR="0" indent="-110289" algn="l" defTabSz="914400" latinLnBrk="0">
            <a:lnSpc>
              <a:spcPct val="100000"/>
            </a:lnSpc>
            <a:spcBef>
              <a:spcPts val="0"/>
            </a:spcBef>
            <a:spcAft>
              <a:spcPts val="0"/>
            </a:spcAft>
            <a:buClrTx/>
            <a:buSzPct val="100000"/>
            <a:buFontTx/>
            <a:buChar char="•"/>
            <a:tabLst/>
            <a:defRPr b="0" baseline="0" cap="none" i="0" spc="0" strike="noStrike" sz="1100" u="none">
              <a:ln>
                <a:noFill/>
              </a:ln>
              <a:solidFill>
                <a:srgbClr val="535353"/>
              </a:solidFill>
              <a:uFillTx/>
              <a:latin typeface="Calibri"/>
              <a:ea typeface="Calibri"/>
              <a:cs typeface="Calibri"/>
              <a:sym typeface="Calibri"/>
            </a:defRPr>
          </a:pPr>
          <a:r>
            <a:rPr b="1" baseline="0" cap="none" i="0" spc="0" strike="noStrike" sz="1100" u="none">
              <a:ln>
                <a:noFill/>
              </a:ln>
              <a:solidFill>
                <a:srgbClr val="535353"/>
              </a:solidFill>
              <a:uFillTx/>
              <a:latin typeface="Calibri"/>
              <a:ea typeface="Calibri"/>
              <a:cs typeface="Calibri"/>
              <a:sym typeface="Calibri"/>
            </a:rPr>
            <a:t>Row 25:</a:t>
          </a:r>
          <a:r>
            <a:rPr b="0" baseline="0" cap="none" i="0" spc="0" strike="noStrike" sz="1100" u="none">
              <a:ln>
                <a:noFill/>
              </a:ln>
              <a:solidFill>
                <a:srgbClr val="535353"/>
              </a:solidFill>
              <a:uFillTx/>
              <a:latin typeface="Calibri"/>
              <a:ea typeface="Calibri"/>
              <a:cs typeface="Calibri"/>
              <a:sym typeface="Calibri"/>
            </a:rPr>
            <a:t> Opportunity to close rate - this is another metric that needs to be provided by Sales. While it is great to know individual channel Opportunity to Close Rates, you might want to use an average to simplify things</a:t>
          </a:r>
          <a:endParaRPr b="0" baseline="0" cap="none" i="0" spc="0" strike="noStrike" sz="1100" u="none">
            <a:ln>
              <a:noFill/>
            </a:ln>
            <a:solidFill>
              <a:srgbClr val="535353"/>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b="0" baseline="0" cap="none" i="0" spc="0" strike="noStrike" sz="1100" u="none">
              <a:ln>
                <a:noFill/>
              </a:ln>
              <a:solidFill>
                <a:srgbClr val="535353"/>
              </a:solidFill>
              <a:uFillTx/>
              <a:latin typeface="Calibri"/>
              <a:ea typeface="Calibri"/>
              <a:cs typeface="Calibri"/>
              <a:sym typeface="Calibri"/>
            </a:defRPr>
          </a:pPr>
          <a:r>
            <a:rPr b="0" baseline="0" cap="none" i="0" spc="0" strike="noStrike" sz="1100" u="none">
              <a:ln>
                <a:noFill/>
              </a:ln>
              <a:solidFill>
                <a:srgbClr val="535353"/>
              </a:solidFill>
              <a:uFillTx/>
              <a:latin typeface="Calibri"/>
              <a:ea typeface="Calibri"/>
              <a:cs typeface="Calibri"/>
              <a:sym typeface="Calibri"/>
            </a:rPr>
            <a:t>Please note that this template only focuses on calculating ROI from your primary call to action. </a:t>
          </a:r>
        </a:p>
      </xdr:txBody>
    </xdr:sp>
    <xdr:clientData/>
  </xdr:twoCellAnchor>
</xdr:wsDr>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dimension ref="A1:L35"/>
  <sheetViews>
    <sheetView workbookViewId="0" showGridLines="0" defaultGridColor="1"/>
  </sheetViews>
  <sheetFormatPr defaultColWidth="8.83333" defaultRowHeight="13.2" customHeight="1" outlineLevelRow="0" outlineLevelCol="0"/>
  <cols>
    <col min="1" max="1" width="33.3672" style="1" customWidth="1"/>
    <col min="2" max="2" width="27.1719" style="1" customWidth="1"/>
    <col min="3" max="3" width="14.1797" style="1" customWidth="1"/>
    <col min="4" max="4" width="12.3516" style="1" customWidth="1"/>
    <col min="5" max="5" width="12.3516" style="1" customWidth="1"/>
    <col min="6" max="6" width="11.5" style="1" customWidth="1"/>
    <col min="7" max="7" width="13.5" style="1" customWidth="1"/>
    <col min="8" max="8" width="10.8516" style="1" customWidth="1"/>
    <col min="9" max="9" width="12.1719" style="1" customWidth="1"/>
    <col min="10" max="10" width="11" style="1" customWidth="1"/>
    <col min="11" max="11" width="9.35156" style="1" customWidth="1"/>
    <col min="12" max="12" width="15.8516" style="1" customWidth="1"/>
    <col min="13" max="256" width="8.85156" style="1" customWidth="1"/>
  </cols>
  <sheetData>
    <row r="1" ht="27.8" customHeight="1">
      <c r="A1" t="s" s="2">
        <v>0</v>
      </c>
      <c r="B1" s="3"/>
      <c r="C1" s="4"/>
      <c r="D1" s="5"/>
      <c r="E1" s="6"/>
      <c r="F1" s="6"/>
      <c r="G1" s="6"/>
      <c r="H1" s="6"/>
      <c r="I1" s="6"/>
      <c r="J1" s="6"/>
      <c r="K1" s="6"/>
      <c r="L1" s="7"/>
    </row>
    <row r="2" ht="22.85" customHeight="1">
      <c r="A2" t="s" s="8">
        <v>1</v>
      </c>
      <c r="B2" s="9"/>
      <c r="C2" s="10">
        <v>10000</v>
      </c>
      <c r="D2" s="11"/>
      <c r="E2" s="12"/>
      <c r="F2" s="12"/>
      <c r="G2" s="12"/>
      <c r="H2" s="12"/>
      <c r="I2" s="12"/>
      <c r="J2" s="12"/>
      <c r="K2" s="13"/>
      <c r="L2" s="14"/>
    </row>
    <row r="3" ht="13.2" customHeight="1">
      <c r="A3" t="s" s="15">
        <v>2</v>
      </c>
      <c r="B3" s="9"/>
      <c r="C3" s="16">
        <f>0.2*40</f>
        <v>8</v>
      </c>
      <c r="D3" s="17"/>
      <c r="E3" s="18"/>
      <c r="F3" s="18"/>
      <c r="G3" s="18"/>
      <c r="H3" s="18"/>
      <c r="I3" s="18"/>
      <c r="J3" s="18"/>
      <c r="K3" s="19"/>
      <c r="L3" s="20"/>
    </row>
    <row r="4" ht="13.65" customHeight="1">
      <c r="A4" t="s" s="21">
        <v>3</v>
      </c>
      <c r="B4" s="9"/>
      <c r="C4" s="22">
        <v>0.76</v>
      </c>
      <c r="D4" s="17"/>
      <c r="E4" s="18"/>
      <c r="F4" s="18"/>
      <c r="G4" s="18"/>
      <c r="H4" s="18"/>
      <c r="I4" s="18"/>
      <c r="J4" s="18"/>
      <c r="K4" s="19"/>
      <c r="L4" s="20"/>
    </row>
    <row r="5" ht="13.2" customHeight="1">
      <c r="A5" s="23"/>
      <c r="B5" s="24"/>
      <c r="C5" s="25"/>
      <c r="D5" s="18"/>
      <c r="E5" s="18"/>
      <c r="F5" s="18"/>
      <c r="G5" s="18"/>
      <c r="H5" s="18"/>
      <c r="I5" s="18"/>
      <c r="J5" s="18"/>
      <c r="K5" s="19"/>
      <c r="L5" s="20"/>
    </row>
    <row r="6" ht="27.7" customHeight="1">
      <c r="A6" t="s" s="26">
        <v>4</v>
      </c>
      <c r="B6" s="27"/>
      <c r="C6" s="28"/>
      <c r="D6" s="29"/>
      <c r="E6" s="18"/>
      <c r="F6" s="18"/>
      <c r="G6" s="18"/>
      <c r="H6" s="18"/>
      <c r="I6" s="18"/>
      <c r="J6" s="18"/>
      <c r="K6" s="19"/>
      <c r="L6" s="20"/>
    </row>
    <row r="7" ht="13.2" customHeight="1">
      <c r="A7" s="30"/>
      <c r="B7" s="31"/>
      <c r="C7" s="32"/>
      <c r="D7" s="33"/>
      <c r="E7" s="33"/>
      <c r="F7" s="33"/>
      <c r="G7" s="33"/>
      <c r="H7" s="33"/>
      <c r="I7" s="33"/>
      <c r="J7" s="33"/>
      <c r="K7" s="34"/>
      <c r="L7" s="35"/>
    </row>
    <row r="8" ht="13.65" customHeight="1">
      <c r="A8" s="9"/>
      <c r="B8" s="36"/>
      <c r="C8" t="s" s="37">
        <v>5</v>
      </c>
      <c r="D8" s="38"/>
      <c r="E8" s="39"/>
      <c r="F8" s="40"/>
      <c r="G8" s="38"/>
      <c r="H8" s="38"/>
      <c r="I8" s="38"/>
      <c r="J8" s="38"/>
      <c r="K8" s="38"/>
      <c r="L8" s="41"/>
    </row>
    <row r="9" ht="39.6" customHeight="1">
      <c r="A9" t="s" s="42">
        <v>6</v>
      </c>
      <c r="B9" s="43"/>
      <c r="C9" t="s" s="44">
        <v>7</v>
      </c>
      <c r="D9" t="s" s="44">
        <v>8</v>
      </c>
      <c r="E9" t="s" s="44">
        <v>9</v>
      </c>
      <c r="F9" t="s" s="45">
        <v>10</v>
      </c>
      <c r="G9" t="s" s="45">
        <v>11</v>
      </c>
      <c r="H9" t="s" s="46">
        <v>12</v>
      </c>
      <c r="I9" t="s" s="46">
        <v>13</v>
      </c>
      <c r="J9" t="s" s="46">
        <v>14</v>
      </c>
      <c r="K9" t="s" s="46">
        <v>15</v>
      </c>
      <c r="L9" t="s" s="47">
        <v>16</v>
      </c>
    </row>
    <row r="10" ht="46.65" customHeight="1">
      <c r="A10" s="48"/>
      <c r="B10" t="s" s="43">
        <v>17</v>
      </c>
      <c r="C10" t="s" s="49">
        <v>18</v>
      </c>
      <c r="D10" t="s" s="49">
        <v>19</v>
      </c>
      <c r="E10" t="s" s="49">
        <v>20</v>
      </c>
      <c r="F10" t="s" s="49">
        <v>21</v>
      </c>
      <c r="G10" t="s" s="49">
        <v>22</v>
      </c>
      <c r="H10" t="s" s="49">
        <v>23</v>
      </c>
      <c r="I10" t="s" s="49">
        <v>24</v>
      </c>
      <c r="J10" t="s" s="49">
        <v>25</v>
      </c>
      <c r="K10" t="s" s="49">
        <v>26</v>
      </c>
      <c r="L10" t="s" s="50">
        <v>27</v>
      </c>
    </row>
    <row r="11" ht="24.65" customHeight="1">
      <c r="A11" t="s" s="51">
        <v>28</v>
      </c>
      <c r="B11" t="s" s="52">
        <v>29</v>
      </c>
      <c r="C11" s="53">
        <v>0.25</v>
      </c>
      <c r="D11" s="53">
        <v>0.25</v>
      </c>
      <c r="E11" s="53">
        <v>0.37</v>
      </c>
      <c r="F11" s="54">
        <v>0.01</v>
      </c>
      <c r="G11" s="53">
        <v>0</v>
      </c>
      <c r="H11" s="53">
        <v>0</v>
      </c>
      <c r="I11" s="53">
        <v>0</v>
      </c>
      <c r="J11" s="54">
        <v>0.03</v>
      </c>
      <c r="K11" s="54">
        <v>0.025</v>
      </c>
      <c r="L11" s="55">
        <f>SUM(C11:K11)</f>
        <v>0.9350000000000001</v>
      </c>
    </row>
    <row r="12" ht="34.2" customHeight="1">
      <c r="A12" t="s" s="50">
        <v>30</v>
      </c>
      <c r="B12" t="s" s="52">
        <v>31</v>
      </c>
      <c r="C12" s="56">
        <v>20</v>
      </c>
      <c r="D12" s="57">
        <v>10</v>
      </c>
      <c r="E12" s="57">
        <v>10</v>
      </c>
      <c r="F12" s="57">
        <v>0</v>
      </c>
      <c r="G12" s="57">
        <v>0</v>
      </c>
      <c r="H12" s="57">
        <v>0</v>
      </c>
      <c r="I12" s="57">
        <v>0</v>
      </c>
      <c r="J12" s="57">
        <v>350</v>
      </c>
      <c r="K12" s="57">
        <v>250</v>
      </c>
      <c r="L12" s="58">
        <f>SUM(C12:K12)</f>
        <v>640</v>
      </c>
    </row>
    <row r="13" ht="13.65" customHeight="1">
      <c r="A13" t="s" s="42">
        <v>32</v>
      </c>
      <c r="B13" t="s" s="52">
        <v>33</v>
      </c>
      <c r="C13" s="56">
        <v>4</v>
      </c>
      <c r="D13" s="59">
        <f>(D15/D16)*1000</f>
        <v>5.208333333333333</v>
      </c>
      <c r="E13" s="59">
        <f>(E15/E16)*1000</f>
        <v>1.233333333333333</v>
      </c>
      <c r="F13" s="59">
        <f>(F15/F16)*1000</f>
        <v>10</v>
      </c>
      <c r="G13" s="59">
        <f>(G15/G16)*1000</f>
        <v>0</v>
      </c>
      <c r="H13" s="59">
        <f>(H15/H16)*1000</f>
        <v>0</v>
      </c>
      <c r="I13" s="59">
        <f>(I15/I16)*1000</f>
        <v>0</v>
      </c>
      <c r="J13" s="59">
        <f>(J15/J16)*1000</f>
        <v>2.5</v>
      </c>
      <c r="K13" s="59">
        <f>(K15/K16)*1000</f>
        <v>16.66666666666667</v>
      </c>
      <c r="L13" s="58">
        <f>SUM(C13:K13)</f>
        <v>39.60833333333333</v>
      </c>
    </row>
    <row r="14" ht="13.65" customHeight="1">
      <c r="A14" t="s" s="42">
        <v>34</v>
      </c>
      <c r="B14" t="s" s="43">
        <v>35</v>
      </c>
      <c r="C14" s="60">
        <f>C15-C12</f>
        <v>2480</v>
      </c>
      <c r="D14" s="60">
        <f>D15-D12</f>
        <v>2490</v>
      </c>
      <c r="E14" s="60">
        <f>E15-E12</f>
        <v>3690</v>
      </c>
      <c r="F14" s="61">
        <f>F15-F12</f>
        <v>100</v>
      </c>
      <c r="G14" s="61">
        <f>G15-G12</f>
        <v>0</v>
      </c>
      <c r="H14" s="61">
        <f>H15-H12</f>
        <v>0</v>
      </c>
      <c r="I14" s="61">
        <f>I15-I12</f>
        <v>0</v>
      </c>
      <c r="J14" s="61">
        <f>J15-J12</f>
        <v>-50</v>
      </c>
      <c r="K14" s="61">
        <f>K15-K12</f>
        <v>0</v>
      </c>
      <c r="L14" s="62">
        <f>SUM(C14:K14)</f>
        <v>8710</v>
      </c>
    </row>
    <row r="15" ht="13.65" customHeight="1">
      <c r="A15" t="s" s="42">
        <v>36</v>
      </c>
      <c r="B15" t="s" s="43">
        <v>37</v>
      </c>
      <c r="C15" s="60">
        <f>$C$2*C11</f>
        <v>2500</v>
      </c>
      <c r="D15" s="60">
        <f>$C$2*D11</f>
        <v>2500</v>
      </c>
      <c r="E15" s="60">
        <f>$C$2*E11</f>
        <v>3700</v>
      </c>
      <c r="F15" s="61">
        <f>$C$2*F11</f>
        <v>100</v>
      </c>
      <c r="G15" s="61">
        <f>$C$2*G11</f>
        <v>0</v>
      </c>
      <c r="H15" s="61">
        <f>$C$2*H11</f>
        <v>0</v>
      </c>
      <c r="I15" s="61">
        <f>$C$2*I11</f>
        <v>0</v>
      </c>
      <c r="J15" s="61">
        <f>$C$2*J11</f>
        <v>300</v>
      </c>
      <c r="K15" s="61">
        <f>$C$2*K11</f>
        <v>250</v>
      </c>
      <c r="L15" s="58">
        <f>SUM(C15:K15)</f>
        <v>9350</v>
      </c>
    </row>
    <row r="16" ht="13.65" customHeight="1">
      <c r="A16" t="s" s="42">
        <v>38</v>
      </c>
      <c r="B16" t="s" s="43">
        <v>39</v>
      </c>
      <c r="C16" s="63">
        <v>650000</v>
      </c>
      <c r="D16" s="63">
        <v>480000</v>
      </c>
      <c r="E16" s="63">
        <v>3000000</v>
      </c>
      <c r="F16" s="63">
        <v>10000</v>
      </c>
      <c r="G16" s="63">
        <v>35000</v>
      </c>
      <c r="H16" s="63">
        <v>8000</v>
      </c>
      <c r="I16" s="63">
        <v>120000</v>
      </c>
      <c r="J16" s="63">
        <v>120000</v>
      </c>
      <c r="K16" s="63">
        <v>15000</v>
      </c>
      <c r="L16" s="64">
        <f>SUM(C16:K16)</f>
        <v>4438000</v>
      </c>
    </row>
    <row r="17" ht="13.65" customHeight="1">
      <c r="A17" t="s" s="42">
        <v>40</v>
      </c>
      <c r="B17" t="s" s="52">
        <v>41</v>
      </c>
      <c r="C17" s="65">
        <v>0.011</v>
      </c>
      <c r="D17" s="66">
        <v>0.008</v>
      </c>
      <c r="E17" s="66">
        <v>0.01</v>
      </c>
      <c r="F17" s="66">
        <v>0.02</v>
      </c>
      <c r="G17" s="66">
        <v>0.009000000000000001</v>
      </c>
      <c r="H17" s="66">
        <v>0.009000000000000001</v>
      </c>
      <c r="I17" s="66">
        <v>0.006999999999999999</v>
      </c>
      <c r="J17" s="66">
        <v>0.002</v>
      </c>
      <c r="K17" s="66">
        <v>0.08</v>
      </c>
      <c r="L17" s="67">
        <f>L18/L16</f>
        <v>0.009882154123479045</v>
      </c>
    </row>
    <row r="18" ht="13.8" customHeight="1">
      <c r="A18" t="s" s="42">
        <v>42</v>
      </c>
      <c r="B18" t="s" s="43">
        <v>43</v>
      </c>
      <c r="C18" s="63">
        <f>C16*C17</f>
        <v>7150.000000000001</v>
      </c>
      <c r="D18" s="63">
        <f>D16*D17</f>
        <v>3840</v>
      </c>
      <c r="E18" s="63">
        <f>E16*E17</f>
        <v>30000</v>
      </c>
      <c r="F18" s="63">
        <f>F16*F17</f>
        <v>200</v>
      </c>
      <c r="G18" s="63">
        <f>G16*G17</f>
        <v>315.0000000000001</v>
      </c>
      <c r="H18" s="63">
        <f>H16*H17</f>
        <v>72.00000000000001</v>
      </c>
      <c r="I18" s="63">
        <f>I16*I17</f>
        <v>839.9999999999999</v>
      </c>
      <c r="J18" s="63">
        <f>J16*J17</f>
        <v>240</v>
      </c>
      <c r="K18" s="63">
        <f>K16*K17</f>
        <v>1200</v>
      </c>
      <c r="L18" s="68">
        <f>SUM(C18:K18)</f>
        <v>43857</v>
      </c>
    </row>
    <row r="19" ht="24.65" customHeight="1">
      <c r="A19" t="s" s="51">
        <v>44</v>
      </c>
      <c r="B19" t="s" s="52">
        <v>45</v>
      </c>
      <c r="C19" s="69">
        <v>0.105</v>
      </c>
      <c r="D19" s="69">
        <v>0.2</v>
      </c>
      <c r="E19" s="69">
        <v>0.05</v>
      </c>
      <c r="F19" s="69">
        <v>0.07000000000000001</v>
      </c>
      <c r="G19" s="69">
        <v>0.2</v>
      </c>
      <c r="H19" s="69">
        <v>0.05</v>
      </c>
      <c r="I19" s="69">
        <v>0.05</v>
      </c>
      <c r="J19" s="69">
        <v>0.05</v>
      </c>
      <c r="K19" s="69">
        <v>0.2</v>
      </c>
      <c r="L19" s="70">
        <f>SUM(C19:K19)/9</f>
        <v>0.1083333333333333</v>
      </c>
    </row>
    <row r="20" ht="13.65" customHeight="1">
      <c r="A20" t="s" s="42">
        <v>46</v>
      </c>
      <c r="B20" t="s" s="43">
        <v>47</v>
      </c>
      <c r="C20" s="63">
        <f>C19*C18</f>
        <v>750.7500000000001</v>
      </c>
      <c r="D20" s="63">
        <f>D19*D18</f>
        <v>768</v>
      </c>
      <c r="E20" s="63">
        <f>E19*E18</f>
        <v>1500</v>
      </c>
      <c r="F20" s="63">
        <f>F19*F18</f>
        <v>14</v>
      </c>
      <c r="G20" s="63">
        <f>G19*G18</f>
        <v>63.00000000000001</v>
      </c>
      <c r="H20" s="63">
        <f>H19*H18</f>
        <v>3.600000000000001</v>
      </c>
      <c r="I20" s="63">
        <f>I19*I18</f>
        <v>42</v>
      </c>
      <c r="J20" s="63">
        <f>J19*J18</f>
        <v>12</v>
      </c>
      <c r="K20" s="63">
        <f>K19*K18</f>
        <v>240</v>
      </c>
      <c r="L20" s="68">
        <f>SUM(C20:K20)</f>
        <v>3393.35</v>
      </c>
    </row>
    <row r="21" ht="13.65" customHeight="1">
      <c r="A21" t="s" s="42">
        <v>48</v>
      </c>
      <c r="B21" t="s" s="52">
        <v>49</v>
      </c>
      <c r="C21" s="66">
        <v>0.75</v>
      </c>
      <c r="D21" s="66">
        <v>0.75</v>
      </c>
      <c r="E21" s="66">
        <v>0.6</v>
      </c>
      <c r="F21" s="66">
        <v>0.75</v>
      </c>
      <c r="G21" s="66">
        <v>0.75</v>
      </c>
      <c r="H21" s="66">
        <v>0.6</v>
      </c>
      <c r="I21" s="66">
        <v>0.75</v>
      </c>
      <c r="J21" s="66">
        <v>0.75</v>
      </c>
      <c r="K21" s="66">
        <v>0.75</v>
      </c>
      <c r="L21" s="70">
        <f>SUM(C21:K21)/9</f>
        <v>0.7166666666666667</v>
      </c>
    </row>
    <row r="22" ht="13.65" customHeight="1">
      <c r="A22" t="s" s="42">
        <v>50</v>
      </c>
      <c r="B22" t="s" s="43">
        <v>51</v>
      </c>
      <c r="C22" s="63">
        <f>C20*C21</f>
        <v>563.0625000000001</v>
      </c>
      <c r="D22" s="63">
        <f>D20*D21</f>
        <v>576</v>
      </c>
      <c r="E22" s="63">
        <f>E20*E21</f>
        <v>900</v>
      </c>
      <c r="F22" s="63">
        <f>F20*F21</f>
        <v>10.5</v>
      </c>
      <c r="G22" s="63">
        <f>G20*G21</f>
        <v>47.25000000000001</v>
      </c>
      <c r="H22" s="63">
        <f>H20*H21</f>
        <v>2.160000000000001</v>
      </c>
      <c r="I22" s="63">
        <f>I20*I21</f>
        <v>31.5</v>
      </c>
      <c r="J22" s="63">
        <f>J20*J21</f>
        <v>9</v>
      </c>
      <c r="K22" s="63">
        <f>K20*K21</f>
        <v>180</v>
      </c>
      <c r="L22" s="68">
        <f>SUM(C22:K22)</f>
        <v>2319.4725</v>
      </c>
    </row>
    <row r="23" ht="13.65" customHeight="1">
      <c r="A23" t="s" s="42">
        <v>52</v>
      </c>
      <c r="B23" t="s" s="43">
        <v>53</v>
      </c>
      <c r="C23" s="60">
        <f>IF(18&gt;0,C15/C18,0)</f>
        <v>0.3496503496503496</v>
      </c>
      <c r="D23" s="60">
        <f>IF(18&gt;0,D15/D18,0)</f>
        <v>0.6510416666666666</v>
      </c>
      <c r="E23" s="60">
        <f>IF(18&gt;0,E15/E18,0)</f>
        <v>0.1233333333333333</v>
      </c>
      <c r="F23" s="61">
        <f>IF(18&gt;0,F15/F18,0)</f>
        <v>0.5</v>
      </c>
      <c r="G23" s="61">
        <f>IF(18&gt;0,G15/G18,0)</f>
        <v>0</v>
      </c>
      <c r="H23" s="61">
        <f>IF(18&gt;0,H15/H18,0)</f>
        <v>0</v>
      </c>
      <c r="I23" s="61">
        <f>IF(18&gt;0,I15/I18,0)</f>
        <v>0</v>
      </c>
      <c r="J23" s="61">
        <f>IF(18&gt;0,J15/J18,0)</f>
        <v>1.25</v>
      </c>
      <c r="K23" s="61">
        <f>IF(18&gt;0,K15/K18,0)</f>
        <v>0.2083333333333333</v>
      </c>
      <c r="L23" s="62">
        <f>SUM(C23:K23)/9</f>
        <v>0.3424842981092981</v>
      </c>
    </row>
    <row r="24" ht="13.8" customHeight="1">
      <c r="A24" t="s" s="42">
        <v>54</v>
      </c>
      <c r="B24" t="s" s="43">
        <v>55</v>
      </c>
      <c r="C24" s="60">
        <f>IF(C22&gt;0,C15/C22,0)</f>
        <v>4.440004440004439</v>
      </c>
      <c r="D24" s="60">
        <f>IF(D22&gt;0,D15/D22,0)</f>
        <v>4.340277777777778</v>
      </c>
      <c r="E24" s="60">
        <f>IF(E22&gt;0,E15/E22,0)</f>
        <v>4.111111111111111</v>
      </c>
      <c r="F24" s="61">
        <f>IF(F22&gt;0,F15/F22,0)</f>
        <v>9.523809523809522</v>
      </c>
      <c r="G24" s="61">
        <f>IF(G22&gt;0,G15/G22,0)</f>
        <v>0</v>
      </c>
      <c r="H24" s="61">
        <f>IF(H22&gt;0,H15/H22,0)</f>
        <v>0</v>
      </c>
      <c r="I24" s="61">
        <f>IF(I22&gt;0,I15/I22,0)</f>
        <v>0</v>
      </c>
      <c r="J24" s="61">
        <f>IF(J22&gt;0,J15/J22,0)</f>
        <v>33.33333333333334</v>
      </c>
      <c r="K24" s="61">
        <f>IF(K22&gt;0,K15/K22,0)</f>
        <v>1.388888888888889</v>
      </c>
      <c r="L24" s="62">
        <f>SUM(C24:K24)/9</f>
        <v>6.348602786102785</v>
      </c>
    </row>
    <row r="25" ht="13.65" customHeight="1">
      <c r="A25" t="s" s="42">
        <v>56</v>
      </c>
      <c r="B25" t="s" s="52">
        <v>57</v>
      </c>
      <c r="C25" s="66">
        <v>0.78</v>
      </c>
      <c r="D25" s="66">
        <v>0.75</v>
      </c>
      <c r="E25" s="66">
        <v>0.75</v>
      </c>
      <c r="F25" s="66">
        <v>0.75</v>
      </c>
      <c r="G25" s="66">
        <v>0.7</v>
      </c>
      <c r="H25" s="66">
        <v>0.4</v>
      </c>
      <c r="I25" s="66">
        <v>0.59</v>
      </c>
      <c r="J25" s="66">
        <v>0.59</v>
      </c>
      <c r="K25" s="66">
        <v>0.65</v>
      </c>
      <c r="L25" s="70">
        <f>SUM(C25:K25)/9</f>
        <v>0.6622222222222223</v>
      </c>
    </row>
    <row r="26" ht="13.65" customHeight="1">
      <c r="A26" t="s" s="42">
        <v>58</v>
      </c>
      <c r="B26" t="s" s="43">
        <v>59</v>
      </c>
      <c r="C26" s="63">
        <f>C22*C25</f>
        <v>439.1887500000001</v>
      </c>
      <c r="D26" s="63">
        <f>D22*D25</f>
        <v>432</v>
      </c>
      <c r="E26" s="63">
        <f>E22*E25</f>
        <v>675</v>
      </c>
      <c r="F26" s="63">
        <f>F22*F25</f>
        <v>7.875000000000002</v>
      </c>
      <c r="G26" s="63">
        <f>G22*G25</f>
        <v>33.07500000000001</v>
      </c>
      <c r="H26" s="63">
        <f>H22*H25</f>
        <v>0.8640000000000003</v>
      </c>
      <c r="I26" s="63">
        <f>I22*I25</f>
        <v>18.585</v>
      </c>
      <c r="J26" s="63">
        <f>J22*J25</f>
        <v>5.31</v>
      </c>
      <c r="K26" s="63">
        <f>K22*K25</f>
        <v>117</v>
      </c>
      <c r="L26" s="68">
        <f>SUM(C26:K26)</f>
        <v>1728.89775</v>
      </c>
    </row>
    <row r="27" ht="13.65" customHeight="1">
      <c r="A27" t="s" s="42">
        <v>60</v>
      </c>
      <c r="B27" t="s" s="43">
        <v>61</v>
      </c>
      <c r="C27" s="71">
        <f>C26/$L$26</f>
        <v>0.2540281806717604</v>
      </c>
      <c r="D27" s="71">
        <f>D26/$L$26</f>
        <v>0.2498701846306411</v>
      </c>
      <c r="E27" s="71">
        <f>E26/$L$26</f>
        <v>0.3904221634853767</v>
      </c>
      <c r="F27" s="71">
        <f>F26/$L$26</f>
        <v>0.00455492524066273</v>
      </c>
      <c r="G27" s="71">
        <f>G26/$L$26</f>
        <v>0.01913068601078347</v>
      </c>
      <c r="H27" s="71">
        <f>H26/$L$26</f>
        <v>0.0004997403692612824</v>
      </c>
      <c r="I27" s="71">
        <f>I26/$L$26</f>
        <v>0.01074962356796404</v>
      </c>
      <c r="J27" s="71">
        <f>J26/$L$26</f>
        <v>0.003071321019418297</v>
      </c>
      <c r="K27" s="71">
        <f>K26/$L$26</f>
        <v>0.06767317500413196</v>
      </c>
      <c r="L27" s="67">
        <f>L26/$L$26</f>
        <v>1</v>
      </c>
    </row>
    <row r="28" ht="13.8" customHeight="1">
      <c r="A28" t="s" s="42">
        <v>62</v>
      </c>
      <c r="B28" t="s" s="43">
        <v>63</v>
      </c>
      <c r="C28" s="60">
        <f>IF(C26&gt;0,C15/C26,0)</f>
        <v>5.692313384621076</v>
      </c>
      <c r="D28" s="60">
        <f>IF(D26&gt;0,D15/D26,0)</f>
        <v>5.787037037037037</v>
      </c>
      <c r="E28" s="60">
        <f>IF(E26&gt;0,E15/E26,0)</f>
        <v>5.481481481481482</v>
      </c>
      <c r="F28" s="61">
        <f>IF(F26&gt;0,F15/F26,0)</f>
        <v>12.6984126984127</v>
      </c>
      <c r="G28" s="61">
        <f>IF(G26&gt;0,G15/G26,0)</f>
        <v>0</v>
      </c>
      <c r="H28" s="61">
        <f>IF(H26&gt;0,H15/H26,0)</f>
        <v>0</v>
      </c>
      <c r="I28" s="61">
        <f>IF(I26&gt;0,I15/I26,0)</f>
        <v>0</v>
      </c>
      <c r="J28" s="61">
        <f>IF(J26&gt;0,J15/J26,0)</f>
        <v>56.49717514124294</v>
      </c>
      <c r="K28" s="61">
        <f>IF(K26&gt;0,K15/K26,0)</f>
        <v>2.136752136752137</v>
      </c>
      <c r="L28" s="58"/>
    </row>
    <row r="29" ht="13.8" customHeight="1">
      <c r="A29" t="s" s="42">
        <v>64</v>
      </c>
      <c r="B29" t="s" s="43">
        <v>65</v>
      </c>
      <c r="C29" s="60">
        <f>C26*$C$3</f>
        <v>3513.510000000001</v>
      </c>
      <c r="D29" s="60">
        <f>D26*$C$3</f>
        <v>3456</v>
      </c>
      <c r="E29" s="60">
        <f>E26*$C$3</f>
        <v>5400</v>
      </c>
      <c r="F29" s="61">
        <f>F26*$C$3</f>
        <v>63.00000000000001</v>
      </c>
      <c r="G29" s="61">
        <f>G26*$C$3</f>
        <v>264.6000000000001</v>
      </c>
      <c r="H29" s="61">
        <f>H26*$C$3</f>
        <v>6.912000000000003</v>
      </c>
      <c r="I29" s="61">
        <f>I26*$C$3</f>
        <v>148.68</v>
      </c>
      <c r="J29" s="61">
        <f>J26*$C$3</f>
        <v>42.48</v>
      </c>
      <c r="K29" s="61">
        <f>K26*$C$3</f>
        <v>936</v>
      </c>
      <c r="L29" s="58">
        <f>L26*$C$3</f>
        <v>13831.182</v>
      </c>
    </row>
    <row r="30" ht="35.65" customHeight="1">
      <c r="A30" t="s" s="42">
        <v>66</v>
      </c>
      <c r="B30" t="s" s="43">
        <v>67</v>
      </c>
      <c r="C30" s="59">
        <f>C29*(1-$C$4)</f>
        <v>843.2424000000001</v>
      </c>
      <c r="D30" s="59">
        <f>D29*(1-$C$4)</f>
        <v>829.4399999999999</v>
      </c>
      <c r="E30" s="59">
        <f>E29*(1-$C$4)</f>
        <v>1296</v>
      </c>
      <c r="F30" s="72">
        <f>F29*(1-$C$4)</f>
        <v>15.12</v>
      </c>
      <c r="G30" s="72">
        <f>G29*(1-$C$4)</f>
        <v>63.50400000000002</v>
      </c>
      <c r="H30" s="72">
        <f>H29*(1-$C$4)</f>
        <v>1.658880000000001</v>
      </c>
      <c r="I30" s="72">
        <f>I29*(1-$C$4)</f>
        <v>35.68319999999999</v>
      </c>
      <c r="J30" s="72">
        <f>J29*(1-$C$4)</f>
        <v>10.1952</v>
      </c>
      <c r="K30" s="72">
        <f>K29*(1-$C$4)</f>
        <v>224.64</v>
      </c>
      <c r="L30" s="73">
        <f>L29*(1-$C$4)</f>
        <v>3319.48368</v>
      </c>
    </row>
    <row r="31" ht="13.65" customHeight="1">
      <c r="A31" t="s" s="42">
        <v>68</v>
      </c>
      <c r="B31" t="s" s="43">
        <v>35</v>
      </c>
      <c r="C31" s="60">
        <f>C15</f>
        <v>2500</v>
      </c>
      <c r="D31" s="60">
        <f>D15</f>
        <v>2500</v>
      </c>
      <c r="E31" s="60">
        <f>E15</f>
        <v>3700</v>
      </c>
      <c r="F31" s="61">
        <f>F15</f>
        <v>100</v>
      </c>
      <c r="G31" s="61">
        <f>G15</f>
        <v>0</v>
      </c>
      <c r="H31" s="61">
        <f>H15</f>
        <v>0</v>
      </c>
      <c r="I31" s="61">
        <f>I15</f>
        <v>0</v>
      </c>
      <c r="J31" s="61">
        <f>J15</f>
        <v>300</v>
      </c>
      <c r="K31" s="61">
        <f>K15</f>
        <v>250</v>
      </c>
      <c r="L31" s="58">
        <f>L15</f>
        <v>9350</v>
      </c>
    </row>
    <row r="32" ht="13.8" customHeight="1">
      <c r="A32" t="s" s="42">
        <v>69</v>
      </c>
      <c r="B32" t="s" s="43">
        <v>70</v>
      </c>
      <c r="C32" s="60">
        <f>C30+C31</f>
        <v>3343.2424</v>
      </c>
      <c r="D32" s="60">
        <f>D30+D31</f>
        <v>3329.44</v>
      </c>
      <c r="E32" s="60">
        <f>E30+E31</f>
        <v>4996</v>
      </c>
      <c r="F32" s="61">
        <f>F30+F31</f>
        <v>115.12</v>
      </c>
      <c r="G32" s="61">
        <f>G30+G31</f>
        <v>63.50400000000002</v>
      </c>
      <c r="H32" s="61">
        <f>H30+H31</f>
        <v>1.658880000000001</v>
      </c>
      <c r="I32" s="61">
        <f>I30+I31</f>
        <v>35.68319999999999</v>
      </c>
      <c r="J32" s="61">
        <f>J30+J31</f>
        <v>310.1952</v>
      </c>
      <c r="K32" s="61">
        <f>K30+K31</f>
        <v>474.64</v>
      </c>
      <c r="L32" s="58">
        <f>L30+L31</f>
        <v>12669.48368</v>
      </c>
    </row>
    <row r="33" ht="13.65" customHeight="1">
      <c r="A33" t="s" s="42">
        <v>71</v>
      </c>
      <c r="B33" t="s" s="43">
        <v>72</v>
      </c>
      <c r="C33" s="60">
        <f>C29-C32</f>
        <v>170.2676000000006</v>
      </c>
      <c r="D33" s="60">
        <f>D29-D32</f>
        <v>126.5599999999999</v>
      </c>
      <c r="E33" s="60">
        <f>E29-E32</f>
        <v>404</v>
      </c>
      <c r="F33" s="61">
        <f>F29-F32</f>
        <v>-52.11999999999999</v>
      </c>
      <c r="G33" s="61">
        <f>G29-G32</f>
        <v>201.0960000000001</v>
      </c>
      <c r="H33" s="61">
        <f>H29-H32</f>
        <v>5.253120000000002</v>
      </c>
      <c r="I33" s="61">
        <f>I29-I32</f>
        <v>112.9968</v>
      </c>
      <c r="J33" s="61">
        <f>J29-J32</f>
        <v>-267.7152</v>
      </c>
      <c r="K33" s="61">
        <f>K29-K32</f>
        <v>461.36</v>
      </c>
      <c r="L33" s="58">
        <f>L29-L32</f>
        <v>1161.698320000001</v>
      </c>
    </row>
    <row r="34" ht="13.8" customHeight="1">
      <c r="A34" t="s" s="42">
        <v>73</v>
      </c>
      <c r="B34" t="s" s="43">
        <v>74</v>
      </c>
      <c r="C34" s="74">
        <f>C33/C32</f>
        <v>0.05092888269184447</v>
      </c>
      <c r="D34" s="74">
        <f>D33/D32</f>
        <v>0.03801239848142629</v>
      </c>
      <c r="E34" s="74">
        <f>E33/E32</f>
        <v>0.08086469175340272</v>
      </c>
      <c r="F34" s="74">
        <f>F33/F32</f>
        <v>-0.4527449617790131</v>
      </c>
      <c r="G34" s="74">
        <f>G33/G32</f>
        <v>3.166666666666667</v>
      </c>
      <c r="H34" s="74">
        <f>H33/H32</f>
        <v>3.166666666666667</v>
      </c>
      <c r="I34" s="74">
        <f>I33/I32</f>
        <v>3.166666666666667</v>
      </c>
      <c r="J34" s="74">
        <f>J33/J32</f>
        <v>-0.8630539737558801</v>
      </c>
      <c r="K34" s="74">
        <f>K33/K32</f>
        <v>0.9720209000505647</v>
      </c>
      <c r="L34" s="67">
        <f>L33/L32</f>
        <v>0.09169263320760687</v>
      </c>
    </row>
    <row r="35" ht="13.2" customHeight="1">
      <c r="A35" s="75"/>
      <c r="B35" s="76"/>
      <c r="C35" s="76"/>
      <c r="D35" s="76"/>
      <c r="E35" s="76"/>
      <c r="F35" s="76"/>
      <c r="G35" s="76"/>
      <c r="H35" s="76"/>
      <c r="I35" s="76"/>
      <c r="J35" s="76"/>
      <c r="K35" s="76"/>
      <c r="L35" s="77"/>
    </row>
  </sheetData>
  <mergeCells count="4">
    <mergeCell ref="A4:B4"/>
    <mergeCell ref="A3:B3"/>
    <mergeCell ref="A2:B2"/>
    <mergeCell ref="C8:L8"/>
  </mergeCells>
  <pageMargins left="0.75" right="0.75" top="0.44" bottom="0.41" header="0.28" footer="0.32"/>
  <pageSetup firstPageNumber="1" fitToHeight="1" fitToWidth="1" scale="85" useFirstPageNumber="0" orientation="landscape" pageOrder="downThenOver"/>
  <headerFooter>
    <oddFooter>&amp;C&amp;"Helvetica,Regular"&amp;12&amp;K000000&amp;P</oddFooter>
  </headerFooter>
  <drawing r:id="rId1"/>
  <legacyDrawing r:id="rId2"/>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